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<sst xmlns="http://schemas.openxmlformats.org/spreadsheetml/2006/main" count="324" uniqueCount="233">
  <si>
    <t xml:space="preserve">Johannes Kotkase Spordiklubi </t>
  </si>
  <si>
    <t>Spordiklubi Tapa</t>
  </si>
  <si>
    <t>Kose "Võimula" Maadlusklubi</t>
  </si>
  <si>
    <t>Tartumaa Maadlusliit</t>
  </si>
  <si>
    <t>Kasti tee 22 A Märjamaa alev, Raplamaa 78301</t>
  </si>
  <si>
    <t>Ühispank</t>
  </si>
  <si>
    <t>Lähte alevik 18-7 Tartu vald  60502 Tartumaa</t>
  </si>
  <si>
    <t>Tartu Linna Maadlusselts</t>
  </si>
  <si>
    <t>Uus tn.3 Põlva 63308</t>
  </si>
  <si>
    <t>Pepleri tn.1 Tartu 51003</t>
  </si>
  <si>
    <t>Võru Spordiselts "Kalev"</t>
  </si>
  <si>
    <t>Jüri tn.31 Võru 65610</t>
  </si>
  <si>
    <t>Järveküla tee 44 30321 Kohtla-Järve</t>
  </si>
  <si>
    <t>Hansapank</t>
  </si>
  <si>
    <t>Raskejõustikuklubi "Ako"</t>
  </si>
  <si>
    <t>Maadlusklubi " Jaan"</t>
  </si>
  <si>
    <t>Aia tn.40 Jõgeva 48304</t>
  </si>
  <si>
    <t xml:space="preserve">Maadlusklubi "Juhan" </t>
  </si>
  <si>
    <t>.10502017477004</t>
  </si>
  <si>
    <t>.10102021950001</t>
  </si>
  <si>
    <t>.10152001630003</t>
  </si>
  <si>
    <t>.10802000517008</t>
  </si>
  <si>
    <t>.10902015333009</t>
  </si>
  <si>
    <t>.10002046689004</t>
  </si>
  <si>
    <t>.10102061737006</t>
  </si>
  <si>
    <t>.10052027551004</t>
  </si>
  <si>
    <t>.221002103315</t>
  </si>
  <si>
    <t>.221010380887</t>
  </si>
  <si>
    <t>.10152001503004</t>
  </si>
  <si>
    <t>.10052038314007</t>
  </si>
  <si>
    <t>.10402006022007</t>
  </si>
  <si>
    <t>.10152001537009</t>
  </si>
  <si>
    <t>.10302005432002</t>
  </si>
  <si>
    <t>Luunja Keskkool, Luunja vald, Tartumaa 62201</t>
  </si>
  <si>
    <t>.10502002650001</t>
  </si>
  <si>
    <t>.10220006915011</t>
  </si>
  <si>
    <t xml:space="preserve">Kohtla-Järve Spordiselts "Kalev"  </t>
  </si>
  <si>
    <t>.1120022543</t>
  </si>
  <si>
    <t>.10022002672006</t>
  </si>
  <si>
    <t>Spordiklubi Kadrina</t>
  </si>
  <si>
    <t>.10502001798003</t>
  </si>
  <si>
    <t>.10022030387004</t>
  </si>
  <si>
    <t>Maadlusklubi Dünamo</t>
  </si>
  <si>
    <t>Spordiklubi Peipsiäärsed</t>
  </si>
  <si>
    <t>Peipsiääre vald Kolkja alevik 60301</t>
  </si>
  <si>
    <t>Spordiklubi Leo</t>
  </si>
  <si>
    <t>Spordiklubi Buffen-Do</t>
  </si>
  <si>
    <t>Spordiklubi Kuldkaru</t>
  </si>
  <si>
    <t>.221016010371</t>
  </si>
  <si>
    <t>Vändra Maadlusklubi" Suure Karu Pojad"</t>
  </si>
  <si>
    <t>Tallinna Maadlusklubi "Nelson"</t>
  </si>
  <si>
    <t>Kehtna Maadlusklubi "Hammerlock"</t>
  </si>
  <si>
    <t>.221011918795</t>
  </si>
  <si>
    <t>Tamme 42 Haapsalu / Peterburi tee 71 Tallinn</t>
  </si>
  <si>
    <t>.10220017667015</t>
  </si>
  <si>
    <t>Telefon</t>
  </si>
  <si>
    <t>Telefax</t>
  </si>
  <si>
    <t>E-mail</t>
  </si>
  <si>
    <t>.+372-43-38171</t>
  </si>
  <si>
    <t>valdeko@matti.ee</t>
  </si>
  <si>
    <t>.+372-50-82972</t>
  </si>
  <si>
    <t>Tondi 84 Tallinn 11316 / Marja 4a Tallinn</t>
  </si>
  <si>
    <t>.+372-56-915164</t>
  </si>
  <si>
    <t>.+372-50-57168</t>
  </si>
  <si>
    <t>.+372-6661054</t>
  </si>
  <si>
    <t>heino@mil.ee</t>
  </si>
  <si>
    <t>.+372-6036765</t>
  </si>
  <si>
    <t>piirits@hot.ee</t>
  </si>
  <si>
    <t>.+372-33-75229</t>
  </si>
  <si>
    <t>.+372-33-45-309</t>
  </si>
  <si>
    <t>.+372-79-94575</t>
  </si>
  <si>
    <t>.+372-6463658</t>
  </si>
  <si>
    <t>.+372-56-292023</t>
  </si>
  <si>
    <t>.+372-52-10529</t>
  </si>
  <si>
    <t>.+372-32-45112</t>
  </si>
  <si>
    <t>.+372-56-909651</t>
  </si>
  <si>
    <t>.+372-50-89922</t>
  </si>
  <si>
    <t>.+372-7430997</t>
  </si>
  <si>
    <t>.+372-51-51550</t>
  </si>
  <si>
    <t>.+372-7417234</t>
  </si>
  <si>
    <t>.+372-32-26730</t>
  </si>
  <si>
    <t>.+372-52-87800</t>
  </si>
  <si>
    <t>.+372-78-21546</t>
  </si>
  <si>
    <t>.+372-7375371</t>
  </si>
  <si>
    <t>.+372-48-75475</t>
  </si>
  <si>
    <t>.+372-48-75561</t>
  </si>
  <si>
    <t>.+372-44-95478</t>
  </si>
  <si>
    <t>.+372-7305267</t>
  </si>
  <si>
    <t>.+3726398695</t>
  </si>
  <si>
    <t>kard@eml.sport.ee</t>
  </si>
  <si>
    <t>aimurs@hot.ee</t>
  </si>
  <si>
    <t>.+372-51-47489</t>
  </si>
  <si>
    <t>.+372-5151550</t>
  </si>
  <si>
    <t>.+372-656-7291</t>
  </si>
  <si>
    <t>.+372-6398695</t>
  </si>
  <si>
    <t>.+372-7442-124</t>
  </si>
  <si>
    <t>.+372-7442124</t>
  </si>
  <si>
    <t>.+372-7452927</t>
  </si>
  <si>
    <t>.+372-33-73-729</t>
  </si>
  <si>
    <t>.+372-51-79126</t>
  </si>
  <si>
    <t>.+372-47-55944</t>
  </si>
  <si>
    <t>.+372-47-5944</t>
  </si>
  <si>
    <t>.+372-50-44261</t>
  </si>
  <si>
    <t>.+372-45-39-662</t>
  </si>
  <si>
    <t>Rakvere tee  14 Kadrina Lääne-Virumaa</t>
  </si>
  <si>
    <t>Ujula tn. 4 Tartu 51014</t>
  </si>
  <si>
    <t>Staadioni tn. 11 Kehtna alevik  Raplamaa 79001</t>
  </si>
  <si>
    <t xml:space="preserve">Nurme tn.9  Vändra  Pärnumaa 87701 </t>
  </si>
  <si>
    <t>Sakala tn. 1 Tallinn 15094</t>
  </si>
  <si>
    <t>Pepleri tn. 1 Tartu 51003</t>
  </si>
  <si>
    <t>Pikk tn. 16 Väike-Maarja Lääne-Virumaa</t>
  </si>
  <si>
    <t>Tallinna tn. 63 a - 21 Narva</t>
  </si>
  <si>
    <t>.+372-52-90745</t>
  </si>
  <si>
    <t>.+372-6996600</t>
  </si>
  <si>
    <t>Pangaarve</t>
  </si>
  <si>
    <t>kood</t>
  </si>
  <si>
    <t>Pank</t>
  </si>
  <si>
    <t>Reg.nr.</t>
  </si>
  <si>
    <t>Reg.kood</t>
  </si>
  <si>
    <t>EESTI MAADLUSKLUBID</t>
  </si>
  <si>
    <t>Mati.Sadam@mail.ee</t>
  </si>
  <si>
    <t>aap@hot.ee</t>
  </si>
  <si>
    <t>Spordiklubi Sakura</t>
  </si>
  <si>
    <t>Sõpruse 16 Vinni 46603 Lääne-Virumaa</t>
  </si>
  <si>
    <t>.+372-32-57683</t>
  </si>
  <si>
    <t>sakura@estpak.ee</t>
  </si>
  <si>
    <t>.221016556505</t>
  </si>
  <si>
    <t>.+372-44-71-881</t>
  </si>
  <si>
    <t>annus@dussmann.ee</t>
  </si>
  <si>
    <t>.+372-699 0150</t>
  </si>
  <si>
    <t>NOORTESPORDI RAHADE JAOTUS</t>
  </si>
  <si>
    <t>.1120246125</t>
  </si>
  <si>
    <t>.10220004704017</t>
  </si>
  <si>
    <t>Spordiklubi Martna</t>
  </si>
  <si>
    <t>0-6398695</t>
  </si>
  <si>
    <t xml:space="preserve">Martna küla, Martna vald, Läänemaa 90601 </t>
  </si>
  <si>
    <t>.10302007037007</t>
  </si>
  <si>
    <t>luunjavv@online.ee</t>
  </si>
  <si>
    <t>sktapa@hot.ee</t>
  </si>
  <si>
    <t>spordiklubileo@hot.ee</t>
  </si>
  <si>
    <t>jaotus:</t>
  </si>
  <si>
    <t>Maadlusklubi Järvamaa Matimehed</t>
  </si>
  <si>
    <t>A.Haava 5-25 Türi, Järvamaa</t>
  </si>
  <si>
    <t>.+372-52 50582</t>
  </si>
  <si>
    <t>.+372-38 79857</t>
  </si>
  <si>
    <t>.10220024747012</t>
  </si>
  <si>
    <t>madisarras@hot.ee</t>
  </si>
  <si>
    <t>polva.spordikool@mail.ee</t>
  </si>
  <si>
    <t>.+372-7341997</t>
  </si>
  <si>
    <t>.10502091028007</t>
  </si>
  <si>
    <t>Spordiklubi Englas</t>
  </si>
  <si>
    <t>Kungla tn. 1Tartu 50403</t>
  </si>
  <si>
    <t>.10220029705017</t>
  </si>
  <si>
    <t>kinnitatud 27.3.2003.a. EML juhatuses</t>
  </si>
  <si>
    <t>.102200028950012</t>
  </si>
  <si>
    <t>Väike-Maarja valla  Rahvaspordiklubi</t>
  </si>
  <si>
    <t xml:space="preserve">Kastani tn.12 Rakvere 44307/ Võimla 1 Rakvere </t>
  </si>
  <si>
    <t>punktid</t>
  </si>
  <si>
    <t>MTÜ Aberg</t>
  </si>
  <si>
    <t>klubid                                                            75%</t>
  </si>
  <si>
    <t>Estonia pst.6 Tallinn</t>
  </si>
  <si>
    <t>Luha 1 Põltsamaa 48103</t>
  </si>
  <si>
    <t>Tallinn</t>
  </si>
  <si>
    <t>KOKKU</t>
  </si>
  <si>
    <t>Eesti Maaülikooli Spordiklubi</t>
  </si>
  <si>
    <t xml:space="preserve">Tartu Ülikooli Akadeemiline Spordiklubi </t>
  </si>
  <si>
    <t>Spordiklubi Nipi /Põltsamaa Spordikool</t>
  </si>
  <si>
    <t>Jõgeva Raskejõustikuklubi Ramm</t>
  </si>
  <si>
    <t>Eesti Maadlusveteranide Ühendus</t>
  </si>
  <si>
    <t>Vallimaa 5 Kuressaare Saaremaa 93815</t>
  </si>
  <si>
    <t>Ravila mnt.3 Kose vald Harjumaa 75101</t>
  </si>
  <si>
    <t xml:space="preserve">Tallinna Spordiselts "Kalev" K.Palusalu </t>
  </si>
  <si>
    <t>2007/2008</t>
  </si>
  <si>
    <t>Juhkentali 12 Tallinn 10119</t>
  </si>
  <si>
    <t>MTÜ LEHOLA 2005</t>
  </si>
  <si>
    <t>Turu 8 , Tartu 51014</t>
  </si>
  <si>
    <t>ümardus</t>
  </si>
  <si>
    <t>esialgne</t>
  </si>
  <si>
    <t>1 punkt</t>
  </si>
  <si>
    <t>Lõuna 2-311 Pärnu 80010</t>
  </si>
  <si>
    <t>parandus</t>
  </si>
  <si>
    <t>sept.</t>
  </si>
  <si>
    <t>uus jaotus</t>
  </si>
  <si>
    <t>uus</t>
  </si>
  <si>
    <t>2008/2009</t>
  </si>
  <si>
    <t>PUNKTID</t>
  </si>
  <si>
    <t>1 PUNKT</t>
  </si>
  <si>
    <t>Projekt</t>
  </si>
  <si>
    <t>noortespordijaotus klubidele</t>
  </si>
  <si>
    <t>Suure-Jaani,Tallinn 32-5 , Viljandimaa</t>
  </si>
  <si>
    <t>Lembitu 15-34  Tapa 45107 Lääne- Virumaa</t>
  </si>
  <si>
    <t>punkti</t>
  </si>
  <si>
    <t xml:space="preserve">Valga Spordiklubi </t>
  </si>
  <si>
    <t>Valga Kalevi 20</t>
  </si>
  <si>
    <t>Tartu Spordiselts "Kalev" / SK Englas</t>
  </si>
  <si>
    <t>klubidele</t>
  </si>
  <si>
    <t>1 punkt =</t>
  </si>
  <si>
    <t>registrikood</t>
  </si>
  <si>
    <t>Saaremaa Raskejõustiku Klubi</t>
  </si>
  <si>
    <t>Spordiklubi Rakvere</t>
  </si>
  <si>
    <t>Maadlusklubi " Lapiti"/ Põlva Spordikool</t>
  </si>
  <si>
    <t>Lõuna-Läänemaa     RJK Leola</t>
  </si>
  <si>
    <t>Lihula, Läänemaa</t>
  </si>
  <si>
    <t>Eesti Kaitsejõudude Spordiklubi</t>
  </si>
  <si>
    <t xml:space="preserve">Vaksali tee 4 Viljandi   71020                </t>
  </si>
  <si>
    <t>Maadlusliit                                                     25%</t>
  </si>
  <si>
    <t>aadress</t>
  </si>
  <si>
    <t>Klubi või spordikool</t>
  </si>
  <si>
    <t>euro</t>
  </si>
  <si>
    <t>maksta</t>
  </si>
  <si>
    <t xml:space="preserve"> maksta</t>
  </si>
  <si>
    <t>eurot</t>
  </si>
  <si>
    <t>Keava 3-6, Tallinn</t>
  </si>
  <si>
    <t>MTÜ Korrus3</t>
  </si>
  <si>
    <t>MTÜ Englas</t>
  </si>
  <si>
    <t xml:space="preserve">Veerenni 29/1, Tallinn 10135             </t>
  </si>
  <si>
    <t xml:space="preserve">Viljandi Spordikool                      </t>
  </si>
  <si>
    <t xml:space="preserve"> Viljandimaa Maadlusklubi "Tulevik" </t>
  </si>
  <si>
    <t xml:space="preserve">Viljandi Spordikool                       </t>
  </si>
  <si>
    <t>Põlva Spordikool</t>
  </si>
  <si>
    <t>Tartu Spordiselts "Kalev" (raha Kalevile)/ SK Englas</t>
  </si>
  <si>
    <t>Kaitsejõudude Spordiklubi</t>
  </si>
  <si>
    <t xml:space="preserve">Ramm Jõgeva Raskejõustikuklubi </t>
  </si>
  <si>
    <t>2014-2015</t>
  </si>
  <si>
    <t xml:space="preserve"> 2.osa</t>
  </si>
  <si>
    <t>KK LÕVID (endine Raskejõustikuklubi "Ako")</t>
  </si>
  <si>
    <t>Juhkentali 12, Tallinn</t>
  </si>
  <si>
    <t>28,460431</t>
  </si>
  <si>
    <t xml:space="preserve"> 1.osa 22.03</t>
  </si>
  <si>
    <t>Tääksi Spordiklubi</t>
  </si>
  <si>
    <t>SK Wesenberg Wrestling</t>
  </si>
  <si>
    <t>Rakvere , Kastani pst.12, 44307</t>
  </si>
  <si>
    <t>Jaama 30, Suure-Jaani, Viljandimaa, 71502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</si>
</sst>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E+00;\ᷬ"/>
    <numFmt numFmtId="173" formatCode="0.0000E+00;\ူ"/>
    <numFmt numFmtId="174" formatCode="0.00000E+00;\ူ"/>
    <numFmt numFmtId="175" formatCode="0.000000E+00;\ူ"/>
    <numFmt numFmtId="176" formatCode="_-* #,##0.000\ _k_r_-;\-* #,##0.000\ _k_r_-;_-* &quot;-&quot;??\ _k_r_-;_-@_-"/>
    <numFmt numFmtId="177" formatCode="#,##0\ &quot;kr&quot;"/>
    <numFmt numFmtId="178" formatCode="#,##0.0"/>
    <numFmt numFmtId="179" formatCode="0.0"/>
    <numFmt numFmtId="180" formatCode="[$-425]d\.\ mmmm\ yyyy&quot;. a.&quot;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sz val="8"/>
      <color indexed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9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0" fontId="7" fillId="0" borderId="10" xfId="53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10" fillId="0" borderId="10" xfId="53" applyFont="1" applyBorder="1" applyAlignment="1" applyProtection="1">
      <alignment/>
      <protection/>
    </xf>
    <xf numFmtId="0" fontId="11" fillId="0" borderId="10" xfId="53" applyFont="1" applyBorder="1" applyAlignment="1" applyProtection="1">
      <alignment/>
      <protection/>
    </xf>
    <xf numFmtId="0" fontId="2" fillId="0" borderId="19" xfId="0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8" fillId="0" borderId="12" xfId="0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4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17" fillId="0" borderId="10" xfId="53" applyFont="1" applyBorder="1" applyAlignment="1" applyProtection="1">
      <alignment/>
      <protection/>
    </xf>
    <xf numFmtId="0" fontId="14" fillId="0" borderId="11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8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9" fillId="0" borderId="2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8" fillId="32" borderId="14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18" fillId="32" borderId="22" xfId="0" applyFont="1" applyFill="1" applyBorder="1" applyAlignment="1">
      <alignment horizontal="center"/>
    </xf>
    <xf numFmtId="0" fontId="18" fillId="32" borderId="31" xfId="0" applyFont="1" applyFill="1" applyBorder="1" applyAlignment="1">
      <alignment horizontal="center"/>
    </xf>
    <xf numFmtId="0" fontId="18" fillId="32" borderId="32" xfId="0" applyFont="1" applyFill="1" applyBorder="1" applyAlignment="1">
      <alignment/>
    </xf>
    <xf numFmtId="0" fontId="18" fillId="32" borderId="33" xfId="0" applyFont="1" applyFill="1" applyBorder="1" applyAlignment="1">
      <alignment/>
    </xf>
    <xf numFmtId="0" fontId="14" fillId="32" borderId="34" xfId="0" applyFont="1" applyFill="1" applyBorder="1" applyAlignment="1">
      <alignment/>
    </xf>
    <xf numFmtId="0" fontId="14" fillId="32" borderId="35" xfId="0" applyFont="1" applyFill="1" applyBorder="1" applyAlignment="1">
      <alignment/>
    </xf>
    <xf numFmtId="0" fontId="19" fillId="32" borderId="36" xfId="0" applyFont="1" applyFill="1" applyBorder="1" applyAlignment="1">
      <alignment/>
    </xf>
    <xf numFmtId="0" fontId="14" fillId="32" borderId="37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" fontId="15" fillId="0" borderId="13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0" fontId="19" fillId="33" borderId="43" xfId="0" applyFont="1" applyFill="1" applyBorder="1" applyAlignment="1">
      <alignment/>
    </xf>
    <xf numFmtId="0" fontId="21" fillId="32" borderId="34" xfId="0" applyFont="1" applyFill="1" applyBorder="1" applyAlignment="1">
      <alignment/>
    </xf>
    <xf numFmtId="0" fontId="21" fillId="32" borderId="35" xfId="0" applyFont="1" applyFill="1" applyBorder="1" applyAlignment="1">
      <alignment/>
    </xf>
    <xf numFmtId="0" fontId="21" fillId="32" borderId="26" xfId="0" applyFont="1" applyFill="1" applyBorder="1" applyAlignment="1">
      <alignment/>
    </xf>
    <xf numFmtId="0" fontId="21" fillId="32" borderId="28" xfId="0" applyFont="1" applyFill="1" applyBorder="1" applyAlignment="1">
      <alignment/>
    </xf>
    <xf numFmtId="0" fontId="21" fillId="32" borderId="36" xfId="0" applyFont="1" applyFill="1" applyBorder="1" applyAlignment="1">
      <alignment/>
    </xf>
    <xf numFmtId="0" fontId="21" fillId="32" borderId="20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21" fillId="32" borderId="44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0" fillId="0" borderId="0" xfId="0" applyFill="1" applyAlignment="1">
      <alignment/>
    </xf>
    <xf numFmtId="0" fontId="14" fillId="32" borderId="36" xfId="0" applyFont="1" applyFill="1" applyBorder="1" applyAlignment="1">
      <alignment/>
    </xf>
    <xf numFmtId="14" fontId="9" fillId="0" borderId="2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0" fontId="1" fillId="32" borderId="15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7" xfId="0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/>
    </xf>
    <xf numFmtId="3" fontId="2" fillId="32" borderId="18" xfId="0" applyNumberFormat="1" applyFont="1" applyFill="1" applyBorder="1" applyAlignment="1">
      <alignment/>
    </xf>
    <xf numFmtId="3" fontId="1" fillId="32" borderId="12" xfId="0" applyNumberFormat="1" applyFont="1" applyFill="1" applyBorder="1" applyAlignment="1">
      <alignment/>
    </xf>
    <xf numFmtId="3" fontId="1" fillId="32" borderId="42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 horizontal="center"/>
    </xf>
    <xf numFmtId="3" fontId="2" fillId="32" borderId="12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0" fillId="32" borderId="21" xfId="0" applyFont="1" applyFill="1" applyBorder="1" applyAlignment="1">
      <alignment/>
    </xf>
    <xf numFmtId="0" fontId="1" fillId="32" borderId="45" xfId="0" applyFont="1" applyFill="1" applyBorder="1" applyAlignment="1">
      <alignment horizontal="center"/>
    </xf>
    <xf numFmtId="0" fontId="19" fillId="32" borderId="46" xfId="0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8" fillId="0" borderId="44" xfId="0" applyFont="1" applyBorder="1" applyAlignment="1">
      <alignment/>
    </xf>
    <xf numFmtId="0" fontId="14" fillId="0" borderId="46" xfId="0" applyFont="1" applyBorder="1" applyAlignment="1">
      <alignment/>
    </xf>
    <xf numFmtId="0" fontId="14" fillId="32" borderId="47" xfId="0" applyFont="1" applyFill="1" applyBorder="1" applyAlignment="1">
      <alignment/>
    </xf>
    <xf numFmtId="0" fontId="21" fillId="32" borderId="37" xfId="0" applyFont="1" applyFill="1" applyBorder="1" applyAlignment="1">
      <alignment/>
    </xf>
    <xf numFmtId="3" fontId="1" fillId="32" borderId="13" xfId="0" applyNumberFormat="1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1" fillId="0" borderId="10" xfId="53" applyFont="1" applyFill="1" applyBorder="1" applyAlignment="1" applyProtection="1">
      <alignment/>
      <protection/>
    </xf>
    <xf numFmtId="0" fontId="8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4" fillId="0" borderId="48" xfId="0" applyFont="1" applyBorder="1" applyAlignment="1">
      <alignment/>
    </xf>
    <xf numFmtId="4" fontId="15" fillId="0" borderId="1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4" fillId="32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8" fillId="0" borderId="44" xfId="0" applyNumberFormat="1" applyFont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14" fontId="16" fillId="0" borderId="13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4" fontId="15" fillId="32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2" fillId="32" borderId="12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53" applyBorder="1" applyAlignment="1" applyProtection="1">
      <alignment/>
      <protection/>
    </xf>
    <xf numFmtId="14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3" fontId="2" fillId="32" borderId="13" xfId="0" applyNumberFormat="1" applyFont="1" applyFill="1" applyBorder="1" applyAlignment="1">
      <alignment/>
    </xf>
    <xf numFmtId="3" fontId="2" fillId="32" borderId="34" xfId="0" applyNumberFormat="1" applyFont="1" applyFill="1" applyBorder="1" applyAlignment="1">
      <alignment/>
    </xf>
    <xf numFmtId="3" fontId="2" fillId="32" borderId="36" xfId="0" applyNumberFormat="1" applyFont="1" applyFill="1" applyBorder="1" applyAlignment="1">
      <alignment/>
    </xf>
    <xf numFmtId="3" fontId="2" fillId="32" borderId="49" xfId="0" applyNumberFormat="1" applyFont="1" applyFill="1" applyBorder="1" applyAlignment="1">
      <alignment/>
    </xf>
    <xf numFmtId="3" fontId="2" fillId="32" borderId="35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32" borderId="50" xfId="0" applyNumberFormat="1" applyFont="1" applyFill="1" applyBorder="1" applyAlignment="1">
      <alignment/>
    </xf>
    <xf numFmtId="14" fontId="9" fillId="34" borderId="10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14" fillId="0" borderId="27" xfId="0" applyFont="1" applyBorder="1" applyAlignment="1">
      <alignment/>
    </xf>
    <xf numFmtId="0" fontId="14" fillId="32" borderId="34" xfId="0" applyFont="1" applyFill="1" applyBorder="1" applyAlignment="1">
      <alignment/>
    </xf>
    <xf numFmtId="0" fontId="21" fillId="32" borderId="35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4" fontId="15" fillId="0" borderId="13" xfId="0" applyNumberFormat="1" applyFont="1" applyBorder="1" applyAlignment="1">
      <alignment/>
    </xf>
    <xf numFmtId="3" fontId="1" fillId="32" borderId="12" xfId="0" applyNumberFormat="1" applyFont="1" applyFill="1" applyBorder="1" applyAlignment="1">
      <alignment/>
    </xf>
    <xf numFmtId="3" fontId="2" fillId="32" borderId="36" xfId="0" applyNumberFormat="1" applyFont="1" applyFill="1" applyBorder="1" applyAlignment="1">
      <alignment/>
    </xf>
    <xf numFmtId="0" fontId="0" fillId="0" borderId="0" xfId="0" applyAlignment="1">
      <alignment/>
    </xf>
    <xf numFmtId="3" fontId="8" fillId="0" borderId="11" xfId="0" applyNumberFormat="1" applyFont="1" applyBorder="1" applyAlignment="1">
      <alignment/>
    </xf>
    <xf numFmtId="3" fontId="9" fillId="32" borderId="34" xfId="0" applyNumberFormat="1" applyFont="1" applyFill="1" applyBorder="1" applyAlignment="1">
      <alignment/>
    </xf>
    <xf numFmtId="3" fontId="9" fillId="32" borderId="35" xfId="0" applyNumberFormat="1" applyFont="1" applyFill="1" applyBorder="1" applyAlignment="1">
      <alignment/>
    </xf>
    <xf numFmtId="3" fontId="9" fillId="32" borderId="35" xfId="0" applyNumberFormat="1" applyFont="1" applyFill="1" applyBorder="1" applyAlignment="1">
      <alignment/>
    </xf>
    <xf numFmtId="3" fontId="9" fillId="32" borderId="37" xfId="0" applyNumberFormat="1" applyFont="1" applyFill="1" applyBorder="1" applyAlignment="1">
      <alignment/>
    </xf>
    <xf numFmtId="3" fontId="9" fillId="32" borderId="36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3" fontId="9" fillId="32" borderId="50" xfId="0" applyNumberFormat="1" applyFont="1" applyFill="1" applyBorder="1" applyAlignment="1">
      <alignment/>
    </xf>
    <xf numFmtId="3" fontId="9" fillId="32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3" fontId="9" fillId="32" borderId="45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0" borderId="12" xfId="0" applyBorder="1" applyAlignment="1">
      <alignment/>
    </xf>
    <xf numFmtId="3" fontId="9" fillId="32" borderId="51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0" fillId="32" borderId="12" xfId="0" applyNumberFormat="1" applyFill="1" applyBorder="1" applyAlignment="1">
      <alignment/>
    </xf>
    <xf numFmtId="0" fontId="9" fillId="32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d@eml.sport.ee" TargetMode="External" /><Relationship Id="rId2" Type="http://schemas.openxmlformats.org/officeDocument/2006/relationships/hyperlink" Target="mailto:madisarras@hot.ee" TargetMode="External" /><Relationship Id="rId3" Type="http://schemas.openxmlformats.org/officeDocument/2006/relationships/hyperlink" Target="mailto:sktapa@hot.ee" TargetMode="External" /><Relationship Id="rId4" Type="http://schemas.openxmlformats.org/officeDocument/2006/relationships/hyperlink" Target="mailto:spordiklubileo@hot.ee" TargetMode="External" /><Relationship Id="rId5" Type="http://schemas.openxmlformats.org/officeDocument/2006/relationships/hyperlink" Target="mailto:polva.spordikool@mail.ee" TargetMode="External" /><Relationship Id="rId6" Type="http://schemas.openxmlformats.org/officeDocument/2006/relationships/hyperlink" Target="mailto:Mati.Sadam@mail.ee" TargetMode="External" /><Relationship Id="rId7" Type="http://schemas.openxmlformats.org/officeDocument/2006/relationships/hyperlink" Target="mailto:luunjavv@online.ee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6"/>
  <sheetViews>
    <sheetView tabSelected="1" zoomScalePageLayoutView="0" workbookViewId="0" topLeftCell="A1">
      <selection activeCell="V44" sqref="V44"/>
    </sheetView>
  </sheetViews>
  <sheetFormatPr defaultColWidth="9.140625" defaultRowHeight="12.75"/>
  <cols>
    <col min="1" max="1" width="2.7109375" style="0" customWidth="1"/>
    <col min="2" max="2" width="34.140625" style="0" customWidth="1"/>
    <col min="3" max="3" width="33.7109375" style="0" customWidth="1"/>
    <col min="4" max="4" width="15.421875" style="0" hidden="1" customWidth="1"/>
    <col min="5" max="5" width="15.28125" style="0" hidden="1" customWidth="1"/>
    <col min="6" max="6" width="20.28125" style="0" hidden="1" customWidth="1"/>
    <col min="7" max="7" width="16.28125" style="0" hidden="1" customWidth="1"/>
    <col min="8" max="8" width="6.140625" style="0" hidden="1" customWidth="1"/>
    <col min="9" max="9" width="8.8515625" style="0" hidden="1" customWidth="1"/>
    <col min="10" max="10" width="8.00390625" style="0" hidden="1" customWidth="1"/>
    <col min="11" max="11" width="10.57421875" style="0" hidden="1" customWidth="1"/>
    <col min="12" max="12" width="0" style="0" hidden="1" customWidth="1"/>
    <col min="13" max="13" width="7.7109375" style="0" hidden="1" customWidth="1"/>
    <col min="14" max="16" width="9.00390625" style="0" hidden="1" customWidth="1"/>
    <col min="17" max="17" width="10.140625" style="0" hidden="1" customWidth="1"/>
    <col min="18" max="18" width="12.28125" style="0" hidden="1" customWidth="1"/>
    <col min="19" max="19" width="11.00390625" style="0" customWidth="1"/>
    <col min="20" max="20" width="11.7109375" style="0" customWidth="1"/>
    <col min="21" max="21" width="10.7109375" style="0" customWidth="1"/>
    <col min="22" max="22" width="11.140625" style="0" customWidth="1"/>
    <col min="23" max="24" width="10.7109375" style="0" customWidth="1"/>
    <col min="25" max="25" width="31.00390625" style="0" customWidth="1"/>
    <col min="26" max="26" width="10.7109375" style="0" customWidth="1"/>
    <col min="27" max="27" width="35.28125" style="0" customWidth="1"/>
    <col min="28" max="28" width="10.7109375" style="0" customWidth="1"/>
    <col min="29" max="29" width="12.421875" style="0" hidden="1" customWidth="1"/>
    <col min="30" max="30" width="34.7109375" style="0" customWidth="1"/>
  </cols>
  <sheetData>
    <row r="1" spans="1:30" ht="22.5" customHeight="1" thickBot="1">
      <c r="A1" s="1"/>
      <c r="B1" s="63" t="s">
        <v>119</v>
      </c>
      <c r="C1" s="64">
        <v>2016</v>
      </c>
      <c r="D1" s="65" t="s">
        <v>130</v>
      </c>
      <c r="E1" s="66"/>
      <c r="F1" s="66"/>
      <c r="G1" s="67" t="s">
        <v>153</v>
      </c>
      <c r="H1" s="68"/>
      <c r="I1" s="68"/>
      <c r="J1" s="68"/>
      <c r="K1" s="69"/>
      <c r="L1" s="101" t="s">
        <v>172</v>
      </c>
      <c r="M1" s="102" t="s">
        <v>178</v>
      </c>
      <c r="N1" s="92">
        <v>2009</v>
      </c>
      <c r="O1" s="105" t="s">
        <v>178</v>
      </c>
      <c r="P1" s="105">
        <v>2009</v>
      </c>
      <c r="Q1" s="119" t="s">
        <v>184</v>
      </c>
      <c r="R1" s="129" t="s">
        <v>186</v>
      </c>
      <c r="S1" s="150"/>
      <c r="T1" s="164"/>
      <c r="U1" s="151"/>
      <c r="V1" s="152">
        <v>2016</v>
      </c>
      <c r="W1" s="181"/>
      <c r="X1" s="181"/>
      <c r="Y1" s="181"/>
      <c r="Z1" s="184"/>
      <c r="AA1" s="145"/>
      <c r="AB1" s="5"/>
      <c r="AC1" s="5"/>
      <c r="AD1" s="5"/>
    </row>
    <row r="2" spans="1:83" ht="5.25" customHeight="1" hidden="1">
      <c r="A2" s="1"/>
      <c r="B2" s="50"/>
      <c r="C2" s="50"/>
      <c r="D2" s="50"/>
      <c r="E2" s="50"/>
      <c r="F2" s="50"/>
      <c r="G2" s="61"/>
      <c r="H2" s="61"/>
      <c r="I2" s="61"/>
      <c r="J2" s="61"/>
      <c r="K2" s="62"/>
      <c r="L2" s="75"/>
      <c r="M2" s="99"/>
      <c r="N2" s="100"/>
      <c r="O2" s="106"/>
      <c r="P2" s="106"/>
      <c r="Q2" s="120"/>
      <c r="R2" s="130"/>
      <c r="S2" s="153"/>
      <c r="T2" s="165"/>
      <c r="U2" s="154"/>
      <c r="V2" s="155"/>
      <c r="W2" s="182"/>
      <c r="X2" s="182"/>
      <c r="Y2" s="182"/>
      <c r="Z2" s="15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</row>
    <row r="3" spans="1:83" s="4" customFormat="1" ht="15.75" thickBot="1">
      <c r="A3" s="3"/>
      <c r="B3" s="17" t="s">
        <v>207</v>
      </c>
      <c r="C3" s="18" t="s">
        <v>206</v>
      </c>
      <c r="D3" s="17" t="s">
        <v>55</v>
      </c>
      <c r="E3" s="17" t="s">
        <v>56</v>
      </c>
      <c r="F3" s="17" t="s">
        <v>57</v>
      </c>
      <c r="G3" s="17" t="s">
        <v>114</v>
      </c>
      <c r="H3" s="17" t="s">
        <v>115</v>
      </c>
      <c r="I3" s="17" t="s">
        <v>116</v>
      </c>
      <c r="J3" s="19" t="s">
        <v>117</v>
      </c>
      <c r="K3" s="20" t="s">
        <v>118</v>
      </c>
      <c r="L3" s="89" t="s">
        <v>157</v>
      </c>
      <c r="M3" s="98">
        <v>657.66</v>
      </c>
      <c r="N3" s="103" t="s">
        <v>177</v>
      </c>
      <c r="O3" s="107" t="s">
        <v>181</v>
      </c>
      <c r="P3" s="108" t="s">
        <v>181</v>
      </c>
      <c r="Q3" s="121" t="s">
        <v>185</v>
      </c>
      <c r="R3" s="129">
        <v>561.87</v>
      </c>
      <c r="S3" s="150" t="s">
        <v>197</v>
      </c>
      <c r="T3" s="156" t="s">
        <v>195</v>
      </c>
      <c r="U3" s="166" t="s">
        <v>223</v>
      </c>
      <c r="V3" s="166" t="s">
        <v>209</v>
      </c>
      <c r="W3" s="166" t="s">
        <v>210</v>
      </c>
      <c r="X3" s="296" t="s">
        <v>163</v>
      </c>
      <c r="Y3" s="299"/>
      <c r="Z3" s="296"/>
      <c r="AA3" s="299"/>
      <c r="AB3" s="293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1:31" s="5" customFormat="1" ht="15.75" thickBot="1">
      <c r="A4" s="21"/>
      <c r="B4" s="74"/>
      <c r="C4" s="22" t="s">
        <v>188</v>
      </c>
      <c r="D4" s="21"/>
      <c r="E4" s="21"/>
      <c r="F4" s="21"/>
      <c r="G4" s="21"/>
      <c r="H4" s="21"/>
      <c r="I4" s="21"/>
      <c r="J4" s="23"/>
      <c r="K4" s="24"/>
      <c r="L4" s="88"/>
      <c r="M4" s="97"/>
      <c r="N4" s="104" t="s">
        <v>176</v>
      </c>
      <c r="O4" s="109" t="s">
        <v>180</v>
      </c>
      <c r="P4" s="110" t="s">
        <v>182</v>
      </c>
      <c r="Q4" s="122" t="s">
        <v>187</v>
      </c>
      <c r="R4" s="131"/>
      <c r="S4" s="156"/>
      <c r="T4" s="156" t="s">
        <v>208</v>
      </c>
      <c r="U4" s="167" t="s">
        <v>157</v>
      </c>
      <c r="V4" s="175" t="s">
        <v>228</v>
      </c>
      <c r="W4" s="175" t="s">
        <v>224</v>
      </c>
      <c r="X4" s="297">
        <v>2016</v>
      </c>
      <c r="Y4" s="300"/>
      <c r="Z4" s="297"/>
      <c r="AA4" s="300"/>
      <c r="AB4"/>
      <c r="AC4"/>
      <c r="AD4"/>
      <c r="AE4"/>
    </row>
    <row r="5" spans="1:31" s="5" customFormat="1" ht="18" customHeight="1" thickBot="1">
      <c r="A5" s="73">
        <v>1</v>
      </c>
      <c r="B5" s="197" t="s">
        <v>17</v>
      </c>
      <c r="C5" s="16" t="s">
        <v>4</v>
      </c>
      <c r="D5" s="36"/>
      <c r="E5" s="36"/>
      <c r="F5" s="36"/>
      <c r="G5" s="36"/>
      <c r="H5" s="36"/>
      <c r="I5" s="36"/>
      <c r="J5" s="37"/>
      <c r="K5" s="38"/>
      <c r="L5" s="51">
        <v>204</v>
      </c>
      <c r="M5" s="91">
        <v>657.66</v>
      </c>
      <c r="N5" s="93">
        <v>134200</v>
      </c>
      <c r="O5" s="111">
        <v>633.69</v>
      </c>
      <c r="P5" s="136">
        <v>129273</v>
      </c>
      <c r="Q5" s="117">
        <v>234</v>
      </c>
      <c r="R5" s="132">
        <f>Q5*561.87</f>
        <v>131477.58</v>
      </c>
      <c r="S5" s="157">
        <v>80114568</v>
      </c>
      <c r="T5" s="258">
        <f>U5*U54</f>
        <v>3130.64741</v>
      </c>
      <c r="U5" s="252">
        <v>110</v>
      </c>
      <c r="V5" s="283">
        <v>1600</v>
      </c>
      <c r="W5" s="283">
        <f aca="true" t="shared" si="0" ref="W5:W18">T5-V5</f>
        <v>1530.64741</v>
      </c>
      <c r="X5" s="298">
        <f>SUM(V5:W5)</f>
        <v>3130.64741</v>
      </c>
      <c r="Y5" s="197" t="s">
        <v>17</v>
      </c>
      <c r="Z5" s="298"/>
      <c r="AA5" s="197"/>
      <c r="AB5"/>
      <c r="AC5"/>
      <c r="AD5"/>
      <c r="AE5"/>
    </row>
    <row r="6" spans="1:31" s="281" customFormat="1" ht="15" customHeight="1" thickBot="1">
      <c r="A6" s="268">
        <v>2</v>
      </c>
      <c r="B6" s="76" t="s">
        <v>1</v>
      </c>
      <c r="C6" s="13" t="s">
        <v>190</v>
      </c>
      <c r="D6" s="44" t="s">
        <v>81</v>
      </c>
      <c r="E6" s="44" t="s">
        <v>80</v>
      </c>
      <c r="F6" s="49" t="s">
        <v>138</v>
      </c>
      <c r="G6" s="45" t="s">
        <v>18</v>
      </c>
      <c r="H6" s="46">
        <v>401</v>
      </c>
      <c r="I6" s="44" t="s">
        <v>5</v>
      </c>
      <c r="J6" s="47">
        <v>36119</v>
      </c>
      <c r="K6" s="42">
        <v>80054837</v>
      </c>
      <c r="L6" s="53">
        <v>120</v>
      </c>
      <c r="M6" s="72">
        <v>657.66</v>
      </c>
      <c r="N6" s="94">
        <v>78900</v>
      </c>
      <c r="O6" s="111">
        <v>633.69</v>
      </c>
      <c r="P6" s="137">
        <v>76043</v>
      </c>
      <c r="Q6" s="118">
        <v>100</v>
      </c>
      <c r="R6" s="132">
        <f aca="true" t="shared" si="1" ref="R6:R12">Q6*561.87</f>
        <v>56187</v>
      </c>
      <c r="S6" s="159">
        <v>80054837</v>
      </c>
      <c r="T6" s="258">
        <f>U6*U54</f>
        <v>3130.64741</v>
      </c>
      <c r="U6" s="253">
        <v>110</v>
      </c>
      <c r="V6" s="285">
        <v>1600</v>
      </c>
      <c r="W6" s="283">
        <f t="shared" si="0"/>
        <v>1530.64741</v>
      </c>
      <c r="X6" s="298">
        <f aca="true" t="shared" si="2" ref="X6:X12">SUM(V6:W6)</f>
        <v>3130.64741</v>
      </c>
      <c r="Y6" s="76" t="s">
        <v>1</v>
      </c>
      <c r="Z6" s="298"/>
      <c r="AA6" s="269"/>
      <c r="AB6"/>
      <c r="AC6"/>
      <c r="AD6"/>
      <c r="AE6"/>
    </row>
    <row r="7" spans="1:31" s="281" customFormat="1" ht="15.75" customHeight="1" thickBot="1">
      <c r="A7" s="73">
        <v>3</v>
      </c>
      <c r="B7" s="76" t="s">
        <v>47</v>
      </c>
      <c r="C7" s="13" t="s">
        <v>12</v>
      </c>
      <c r="D7" s="44" t="s">
        <v>98</v>
      </c>
      <c r="E7" s="44" t="s">
        <v>69</v>
      </c>
      <c r="F7" s="44"/>
      <c r="G7" s="45" t="s">
        <v>48</v>
      </c>
      <c r="H7" s="46">
        <v>767</v>
      </c>
      <c r="I7" s="44" t="s">
        <v>13</v>
      </c>
      <c r="J7" s="47">
        <v>36864</v>
      </c>
      <c r="K7" s="42">
        <v>80129067</v>
      </c>
      <c r="L7" s="53">
        <v>130</v>
      </c>
      <c r="M7" s="72">
        <v>657.66</v>
      </c>
      <c r="N7" s="94">
        <v>85500</v>
      </c>
      <c r="O7" s="111">
        <v>633.69</v>
      </c>
      <c r="P7" s="137">
        <v>82379</v>
      </c>
      <c r="Q7" s="118">
        <v>126</v>
      </c>
      <c r="R7" s="132">
        <f t="shared" si="1"/>
        <v>70795.62</v>
      </c>
      <c r="S7" s="159">
        <v>80129067</v>
      </c>
      <c r="T7" s="258">
        <f>U7*U54</f>
        <v>2703.740945</v>
      </c>
      <c r="U7" s="253">
        <v>95</v>
      </c>
      <c r="V7" s="285">
        <v>1400</v>
      </c>
      <c r="W7" s="283">
        <f t="shared" si="0"/>
        <v>1303.740945</v>
      </c>
      <c r="X7" s="298">
        <f t="shared" si="2"/>
        <v>2703.740945</v>
      </c>
      <c r="Y7" s="76" t="s">
        <v>47</v>
      </c>
      <c r="Z7" s="298"/>
      <c r="AA7" s="269"/>
      <c r="AB7"/>
      <c r="AC7"/>
      <c r="AD7"/>
      <c r="AE7"/>
    </row>
    <row r="8" spans="1:27" ht="15.75" thickBot="1">
      <c r="A8" s="268">
        <v>4</v>
      </c>
      <c r="B8" s="76" t="s">
        <v>158</v>
      </c>
      <c r="C8" s="13" t="s">
        <v>212</v>
      </c>
      <c r="D8" s="44"/>
      <c r="E8" s="44"/>
      <c r="F8" s="44"/>
      <c r="G8" s="45"/>
      <c r="H8" s="46"/>
      <c r="I8" s="44"/>
      <c r="J8" s="47"/>
      <c r="K8" s="46"/>
      <c r="L8" s="76">
        <v>52</v>
      </c>
      <c r="M8" s="218">
        <v>657.66</v>
      </c>
      <c r="N8" s="78">
        <v>34200</v>
      </c>
      <c r="O8" s="219">
        <v>633.69</v>
      </c>
      <c r="P8" s="220">
        <v>32951</v>
      </c>
      <c r="Q8" s="127">
        <v>56</v>
      </c>
      <c r="R8" s="221">
        <f t="shared" si="1"/>
        <v>31464.72</v>
      </c>
      <c r="S8" s="159">
        <v>80202226</v>
      </c>
      <c r="T8" s="261">
        <f>U8*U54</f>
        <v>2390.676204</v>
      </c>
      <c r="U8" s="253">
        <v>84</v>
      </c>
      <c r="V8" s="285">
        <v>1200</v>
      </c>
      <c r="W8" s="283">
        <f t="shared" si="0"/>
        <v>1190.6762039999999</v>
      </c>
      <c r="X8" s="298">
        <f t="shared" si="2"/>
        <v>2390.676204</v>
      </c>
      <c r="Y8" s="76" t="s">
        <v>158</v>
      </c>
      <c r="Z8" s="298"/>
      <c r="AA8" s="76"/>
    </row>
    <row r="9" spans="1:27" ht="15.75" thickBot="1">
      <c r="A9" s="73">
        <v>5</v>
      </c>
      <c r="B9" s="269" t="s">
        <v>216</v>
      </c>
      <c r="C9" s="270" t="s">
        <v>204</v>
      </c>
      <c r="D9" s="271" t="s">
        <v>60</v>
      </c>
      <c r="E9" s="271" t="s">
        <v>58</v>
      </c>
      <c r="F9" s="271" t="s">
        <v>59</v>
      </c>
      <c r="G9" s="39" t="s">
        <v>136</v>
      </c>
      <c r="H9" s="40">
        <v>401</v>
      </c>
      <c r="I9" s="271" t="s">
        <v>5</v>
      </c>
      <c r="J9" s="41">
        <v>35776</v>
      </c>
      <c r="K9" s="42">
        <v>80020436</v>
      </c>
      <c r="L9" s="272">
        <v>0</v>
      </c>
      <c r="M9" s="273">
        <v>657.66</v>
      </c>
      <c r="N9" s="274">
        <v>30000</v>
      </c>
      <c r="O9" s="275">
        <v>633.69</v>
      </c>
      <c r="P9" s="276">
        <v>28517</v>
      </c>
      <c r="Q9" s="277">
        <v>46</v>
      </c>
      <c r="R9" s="278">
        <f t="shared" si="1"/>
        <v>25846.02</v>
      </c>
      <c r="S9" s="279">
        <v>80020436</v>
      </c>
      <c r="T9" s="280">
        <f>U9*U54</f>
        <v>1650.704998</v>
      </c>
      <c r="U9" s="253">
        <v>58</v>
      </c>
      <c r="V9" s="284">
        <v>900</v>
      </c>
      <c r="W9" s="283">
        <f t="shared" si="0"/>
        <v>750.7049979999999</v>
      </c>
      <c r="X9" s="298">
        <f t="shared" si="2"/>
        <v>1650.704998</v>
      </c>
      <c r="Y9" s="269" t="s">
        <v>218</v>
      </c>
      <c r="Z9" s="298"/>
      <c r="AA9" s="76"/>
    </row>
    <row r="10" spans="1:27" ht="15.75" thickBot="1">
      <c r="A10" s="268">
        <v>6</v>
      </c>
      <c r="B10" s="269" t="s">
        <v>217</v>
      </c>
      <c r="C10" s="270" t="s">
        <v>204</v>
      </c>
      <c r="D10" s="271"/>
      <c r="E10" s="271"/>
      <c r="F10" s="271"/>
      <c r="G10" s="43" t="s">
        <v>32</v>
      </c>
      <c r="H10" s="40">
        <v>401</v>
      </c>
      <c r="I10" s="271" t="s">
        <v>5</v>
      </c>
      <c r="J10" s="41"/>
      <c r="K10" s="42">
        <v>35029572</v>
      </c>
      <c r="L10" s="282">
        <v>180</v>
      </c>
      <c r="M10" s="273">
        <v>657.66</v>
      </c>
      <c r="N10" s="274">
        <v>88400</v>
      </c>
      <c r="O10" s="275">
        <v>633.69</v>
      </c>
      <c r="P10" s="276">
        <v>85549</v>
      </c>
      <c r="Q10" s="277">
        <v>130</v>
      </c>
      <c r="R10" s="278">
        <f t="shared" si="1"/>
        <v>73043.1</v>
      </c>
      <c r="S10" s="279"/>
      <c r="T10" s="280">
        <f>U10*U54</f>
        <v>711.510775</v>
      </c>
      <c r="U10" s="253">
        <v>25</v>
      </c>
      <c r="V10" s="284">
        <v>400</v>
      </c>
      <c r="W10" s="283">
        <f t="shared" si="0"/>
        <v>311.51077499999997</v>
      </c>
      <c r="X10" s="298">
        <f t="shared" si="2"/>
        <v>711.510775</v>
      </c>
      <c r="Y10" s="269" t="s">
        <v>217</v>
      </c>
      <c r="Z10" s="298"/>
      <c r="AA10" s="76"/>
    </row>
    <row r="11" spans="1:27" ht="15.75" thickBot="1">
      <c r="A11" s="73">
        <v>7</v>
      </c>
      <c r="B11" s="76" t="s">
        <v>166</v>
      </c>
      <c r="C11" s="13" t="s">
        <v>161</v>
      </c>
      <c r="D11" s="44"/>
      <c r="E11" s="44"/>
      <c r="F11" s="44"/>
      <c r="G11" s="45"/>
      <c r="H11" s="46"/>
      <c r="I11" s="44"/>
      <c r="J11" s="46"/>
      <c r="K11" s="42"/>
      <c r="L11" s="53">
        <v>94</v>
      </c>
      <c r="M11" s="72">
        <v>657.66</v>
      </c>
      <c r="N11" s="94">
        <v>61800</v>
      </c>
      <c r="O11" s="111">
        <v>633.69</v>
      </c>
      <c r="P11" s="137">
        <v>59566</v>
      </c>
      <c r="Q11" s="118">
        <v>120</v>
      </c>
      <c r="R11" s="132">
        <f t="shared" si="1"/>
        <v>67424.4</v>
      </c>
      <c r="S11" s="159">
        <v>80110027</v>
      </c>
      <c r="T11" s="259">
        <f>U11*U54</f>
        <v>2362.215773</v>
      </c>
      <c r="U11" s="253">
        <v>83</v>
      </c>
      <c r="V11" s="285">
        <v>1200</v>
      </c>
      <c r="W11" s="283">
        <f t="shared" si="0"/>
        <v>1162.215773</v>
      </c>
      <c r="X11" s="298">
        <f t="shared" si="2"/>
        <v>2362.215773</v>
      </c>
      <c r="Y11" s="76" t="s">
        <v>166</v>
      </c>
      <c r="Z11" s="298"/>
      <c r="AA11" s="76"/>
    </row>
    <row r="12" spans="1:27" ht="15.75" thickBot="1">
      <c r="A12" s="268">
        <v>8</v>
      </c>
      <c r="B12" s="76" t="s">
        <v>171</v>
      </c>
      <c r="C12" s="13" t="s">
        <v>173</v>
      </c>
      <c r="D12" s="44" t="s">
        <v>71</v>
      </c>
      <c r="E12" s="44" t="s">
        <v>71</v>
      </c>
      <c r="F12" s="44"/>
      <c r="G12" s="45" t="s">
        <v>38</v>
      </c>
      <c r="H12" s="46">
        <v>401</v>
      </c>
      <c r="I12" s="44" t="s">
        <v>5</v>
      </c>
      <c r="J12" s="47">
        <v>35879</v>
      </c>
      <c r="K12" s="46">
        <v>80031960</v>
      </c>
      <c r="L12" s="76">
        <v>30</v>
      </c>
      <c r="M12" s="218">
        <v>657.66</v>
      </c>
      <c r="N12" s="78">
        <v>19700</v>
      </c>
      <c r="O12" s="219">
        <v>633.69</v>
      </c>
      <c r="P12" s="220">
        <v>19010</v>
      </c>
      <c r="Q12" s="127">
        <v>26</v>
      </c>
      <c r="R12" s="221">
        <f t="shared" si="1"/>
        <v>14608.62</v>
      </c>
      <c r="S12" s="159">
        <v>80031960</v>
      </c>
      <c r="T12" s="261">
        <f>U54*U12</f>
        <v>2276.83448</v>
      </c>
      <c r="U12" s="253">
        <v>80</v>
      </c>
      <c r="V12" s="285">
        <v>1200</v>
      </c>
      <c r="W12" s="283">
        <f t="shared" si="0"/>
        <v>1076.83448</v>
      </c>
      <c r="X12" s="298">
        <f t="shared" si="2"/>
        <v>2276.83448</v>
      </c>
      <c r="Y12" s="76" t="s">
        <v>171</v>
      </c>
      <c r="Z12" s="298"/>
      <c r="AA12" s="76"/>
    </row>
    <row r="13" spans="1:27" ht="15.75" thickBot="1">
      <c r="A13" s="73">
        <v>9</v>
      </c>
      <c r="B13" s="76" t="s">
        <v>39</v>
      </c>
      <c r="C13" s="13" t="s">
        <v>104</v>
      </c>
      <c r="D13" s="44" t="s">
        <v>76</v>
      </c>
      <c r="E13" s="44"/>
      <c r="F13" s="44"/>
      <c r="G13" s="45" t="s">
        <v>40</v>
      </c>
      <c r="H13" s="46">
        <v>401</v>
      </c>
      <c r="I13" s="44" t="s">
        <v>5</v>
      </c>
      <c r="J13" s="47"/>
      <c r="K13" s="42">
        <v>80069843</v>
      </c>
      <c r="L13" s="53">
        <v>74</v>
      </c>
      <c r="M13" s="72">
        <v>657.66</v>
      </c>
      <c r="N13" s="94">
        <v>48700</v>
      </c>
      <c r="O13" s="111">
        <v>633.69</v>
      </c>
      <c r="P13" s="137">
        <v>46893</v>
      </c>
      <c r="Q13" s="118">
        <v>88</v>
      </c>
      <c r="R13" s="132">
        <f>Q13*561.87</f>
        <v>49444.56</v>
      </c>
      <c r="S13" s="159">
        <v>80069843</v>
      </c>
      <c r="T13" s="259">
        <f>U54*U13</f>
        <v>1764.546722</v>
      </c>
      <c r="U13" s="253">
        <v>62</v>
      </c>
      <c r="V13" s="285">
        <v>900</v>
      </c>
      <c r="W13" s="283">
        <f t="shared" si="0"/>
        <v>864.546722</v>
      </c>
      <c r="X13" s="298">
        <f>SUM(V13:W13)</f>
        <v>1764.546722</v>
      </c>
      <c r="Y13" s="76" t="s">
        <v>39</v>
      </c>
      <c r="Z13" s="298"/>
      <c r="AA13" s="76"/>
    </row>
    <row r="14" spans="1:27" ht="15.75" thickBot="1">
      <c r="A14" s="268">
        <v>10</v>
      </c>
      <c r="B14" s="76" t="s">
        <v>50</v>
      </c>
      <c r="C14" s="13" t="s">
        <v>160</v>
      </c>
      <c r="D14" s="44" t="s">
        <v>72</v>
      </c>
      <c r="E14" s="44" t="s">
        <v>129</v>
      </c>
      <c r="F14" s="44" t="s">
        <v>128</v>
      </c>
      <c r="G14" s="45" t="s">
        <v>29</v>
      </c>
      <c r="H14" s="46">
        <v>401</v>
      </c>
      <c r="I14" s="44" t="s">
        <v>5</v>
      </c>
      <c r="J14" s="47">
        <v>36522</v>
      </c>
      <c r="K14" s="42">
        <v>80115680</v>
      </c>
      <c r="L14" s="53">
        <v>94</v>
      </c>
      <c r="M14" s="72">
        <v>657.66</v>
      </c>
      <c r="N14" s="94">
        <v>61800</v>
      </c>
      <c r="O14" s="111">
        <v>633.69</v>
      </c>
      <c r="P14" s="137">
        <v>59566</v>
      </c>
      <c r="Q14" s="118">
        <v>88</v>
      </c>
      <c r="R14" s="132">
        <f>Q14*561.87</f>
        <v>49444.56</v>
      </c>
      <c r="S14" s="159">
        <v>80115680</v>
      </c>
      <c r="T14" s="259">
        <f>U54*U14</f>
        <v>1707.62586</v>
      </c>
      <c r="U14" s="253">
        <v>60</v>
      </c>
      <c r="V14" s="285">
        <v>900</v>
      </c>
      <c r="W14" s="283">
        <f t="shared" si="0"/>
        <v>807.6258600000001</v>
      </c>
      <c r="X14" s="298">
        <f>SUM(V14:W14)</f>
        <v>1707.62586</v>
      </c>
      <c r="Y14" s="76" t="s">
        <v>50</v>
      </c>
      <c r="Z14" s="298"/>
      <c r="AA14" s="76"/>
    </row>
    <row r="15" spans="1:27" ht="15.75" thickBot="1">
      <c r="A15" s="73">
        <v>11</v>
      </c>
      <c r="B15" s="76" t="s">
        <v>122</v>
      </c>
      <c r="C15" s="13" t="s">
        <v>123</v>
      </c>
      <c r="D15" s="44" t="s">
        <v>124</v>
      </c>
      <c r="E15" s="44" t="s">
        <v>124</v>
      </c>
      <c r="F15" s="44" t="s">
        <v>125</v>
      </c>
      <c r="G15" s="45" t="s">
        <v>131</v>
      </c>
      <c r="H15" s="46">
        <v>767</v>
      </c>
      <c r="I15" s="44" t="s">
        <v>13</v>
      </c>
      <c r="J15" s="47">
        <v>36018</v>
      </c>
      <c r="K15" s="46">
        <v>80045270</v>
      </c>
      <c r="L15" s="244">
        <v>38</v>
      </c>
      <c r="M15" s="218">
        <v>657.66</v>
      </c>
      <c r="N15" s="78">
        <v>25000</v>
      </c>
      <c r="O15" s="219">
        <v>633.69</v>
      </c>
      <c r="P15" s="220">
        <v>24080</v>
      </c>
      <c r="Q15" s="127">
        <v>54</v>
      </c>
      <c r="R15" s="221">
        <f>Q15*561.87</f>
        <v>30340.98</v>
      </c>
      <c r="S15" s="159">
        <v>80045270</v>
      </c>
      <c r="T15" s="261">
        <f>U54*U15</f>
        <v>1252.258964</v>
      </c>
      <c r="U15" s="253">
        <v>44</v>
      </c>
      <c r="V15" s="285">
        <v>700</v>
      </c>
      <c r="W15" s="283">
        <f t="shared" si="0"/>
        <v>552.2589640000001</v>
      </c>
      <c r="X15" s="298">
        <f>SUM(V15:W15)</f>
        <v>1252.258964</v>
      </c>
      <c r="Y15" s="76" t="s">
        <v>122</v>
      </c>
      <c r="Z15" s="298"/>
      <c r="AA15" s="76"/>
    </row>
    <row r="16" spans="1:27" ht="15.75" thickBot="1">
      <c r="A16" s="268">
        <v>12</v>
      </c>
      <c r="B16" s="78" t="s">
        <v>155</v>
      </c>
      <c r="C16" s="79" t="s">
        <v>110</v>
      </c>
      <c r="D16" s="80" t="s">
        <v>112</v>
      </c>
      <c r="E16" s="80"/>
      <c r="F16" s="80"/>
      <c r="G16" s="81"/>
      <c r="H16" s="82"/>
      <c r="I16" s="80"/>
      <c r="J16" s="83">
        <v>36558</v>
      </c>
      <c r="K16" s="82">
        <v>80114031</v>
      </c>
      <c r="L16" s="239">
        <v>4</v>
      </c>
      <c r="M16" s="79">
        <v>657.66</v>
      </c>
      <c r="N16" s="78">
        <v>2700</v>
      </c>
      <c r="O16" s="219">
        <v>633.69</v>
      </c>
      <c r="P16" s="220">
        <v>2535</v>
      </c>
      <c r="Q16" s="127">
        <v>22</v>
      </c>
      <c r="R16" s="221">
        <f>Q16*561.87</f>
        <v>12361.14</v>
      </c>
      <c r="S16" s="159">
        <v>80114031</v>
      </c>
      <c r="T16" s="261">
        <f>U54*U16</f>
        <v>1252.258964</v>
      </c>
      <c r="U16" s="253">
        <v>44</v>
      </c>
      <c r="V16" s="285">
        <v>700</v>
      </c>
      <c r="W16" s="283">
        <f t="shared" si="0"/>
        <v>552.2589640000001</v>
      </c>
      <c r="X16" s="298">
        <f>SUM(V16:W16)</f>
        <v>1252.258964</v>
      </c>
      <c r="Y16" s="78" t="s">
        <v>155</v>
      </c>
      <c r="Z16" s="298"/>
      <c r="AA16" s="76"/>
    </row>
    <row r="17" spans="1:27" ht="15.75" thickBot="1">
      <c r="A17" s="73">
        <v>13</v>
      </c>
      <c r="B17" s="76" t="s">
        <v>192</v>
      </c>
      <c r="C17" s="13" t="s">
        <v>193</v>
      </c>
      <c r="D17" s="44" t="s">
        <v>73</v>
      </c>
      <c r="E17" s="44" t="s">
        <v>74</v>
      </c>
      <c r="F17" s="44"/>
      <c r="G17" s="45" t="s">
        <v>34</v>
      </c>
      <c r="H17" s="46">
        <v>401</v>
      </c>
      <c r="I17" s="44" t="s">
        <v>5</v>
      </c>
      <c r="J17" s="47">
        <v>36382</v>
      </c>
      <c r="K17" s="42">
        <v>80105121</v>
      </c>
      <c r="L17" s="52">
        <v>0</v>
      </c>
      <c r="M17" s="72">
        <v>657.66</v>
      </c>
      <c r="N17" s="94">
        <v>0</v>
      </c>
      <c r="O17" s="111">
        <v>633.69</v>
      </c>
      <c r="P17" s="137">
        <v>0</v>
      </c>
      <c r="Q17" s="118">
        <v>4</v>
      </c>
      <c r="R17" s="132">
        <f aca="true" t="shared" si="3" ref="R17:R23">Q17*561.87</f>
        <v>2247.48</v>
      </c>
      <c r="S17" s="159">
        <v>80134453</v>
      </c>
      <c r="T17" s="261">
        <f>U54*U17</f>
        <v>1223.798533</v>
      </c>
      <c r="U17" s="253">
        <v>43</v>
      </c>
      <c r="V17" s="287">
        <v>700</v>
      </c>
      <c r="W17" s="283">
        <f t="shared" si="0"/>
        <v>523.7985329999999</v>
      </c>
      <c r="X17" s="298">
        <f>SUM(V17:W17)</f>
        <v>1223.798533</v>
      </c>
      <c r="Y17" s="76" t="s">
        <v>192</v>
      </c>
      <c r="Z17" s="298"/>
      <c r="AA17" s="176"/>
    </row>
    <row r="18" spans="1:27" ht="15.75" thickBot="1">
      <c r="A18" s="268">
        <v>14</v>
      </c>
      <c r="B18" s="78" t="s">
        <v>45</v>
      </c>
      <c r="C18" s="79" t="s">
        <v>179</v>
      </c>
      <c r="D18" s="80" t="s">
        <v>127</v>
      </c>
      <c r="E18" s="80" t="s">
        <v>127</v>
      </c>
      <c r="F18" s="86" t="s">
        <v>139</v>
      </c>
      <c r="G18" s="81" t="s">
        <v>126</v>
      </c>
      <c r="H18" s="82">
        <v>767</v>
      </c>
      <c r="I18" s="80" t="s">
        <v>13</v>
      </c>
      <c r="J18" s="83">
        <v>36901</v>
      </c>
      <c r="K18" s="82">
        <v>80138273</v>
      </c>
      <c r="L18" s="78">
        <v>16</v>
      </c>
      <c r="M18" s="79">
        <v>657.66</v>
      </c>
      <c r="N18" s="78">
        <v>10500</v>
      </c>
      <c r="O18" s="219">
        <v>633.69</v>
      </c>
      <c r="P18" s="220">
        <v>10140</v>
      </c>
      <c r="Q18" s="127">
        <v>12</v>
      </c>
      <c r="R18" s="221">
        <f t="shared" si="3"/>
        <v>6742.4400000000005</v>
      </c>
      <c r="S18" s="159">
        <v>80138273</v>
      </c>
      <c r="T18" s="261">
        <f>U54*U18</f>
        <v>996.115085</v>
      </c>
      <c r="U18" s="253">
        <v>35</v>
      </c>
      <c r="V18" s="285">
        <v>500</v>
      </c>
      <c r="W18" s="283">
        <f t="shared" si="0"/>
        <v>496.115085</v>
      </c>
      <c r="X18" s="298">
        <f>SUM(V18:W18)</f>
        <v>996.115085</v>
      </c>
      <c r="Y18" s="78" t="s">
        <v>45</v>
      </c>
      <c r="Z18" s="298"/>
      <c r="AA18" s="76"/>
    </row>
    <row r="19" spans="1:27" ht="15.75" thickBot="1">
      <c r="A19" s="73">
        <v>15</v>
      </c>
      <c r="B19" s="76" t="s">
        <v>219</v>
      </c>
      <c r="C19" s="13" t="s">
        <v>8</v>
      </c>
      <c r="D19" s="44" t="s">
        <v>70</v>
      </c>
      <c r="E19" s="44" t="s">
        <v>70</v>
      </c>
      <c r="F19" s="49" t="s">
        <v>147</v>
      </c>
      <c r="G19" s="45" t="s">
        <v>35</v>
      </c>
      <c r="H19" s="46">
        <v>401</v>
      </c>
      <c r="I19" s="44" t="s">
        <v>5</v>
      </c>
      <c r="J19" s="47">
        <v>36299</v>
      </c>
      <c r="K19" s="42">
        <v>80093547</v>
      </c>
      <c r="L19" s="53">
        <v>66</v>
      </c>
      <c r="M19" s="72">
        <v>657.66</v>
      </c>
      <c r="N19" s="94">
        <v>43400</v>
      </c>
      <c r="O19" s="111">
        <v>633.69</v>
      </c>
      <c r="P19" s="137">
        <v>41823</v>
      </c>
      <c r="Q19" s="118">
        <v>60</v>
      </c>
      <c r="R19" s="132">
        <f t="shared" si="3"/>
        <v>33712.2</v>
      </c>
      <c r="S19" s="159">
        <v>80093547</v>
      </c>
      <c r="T19" s="259">
        <f>U54*U19</f>
        <v>967.6546539999999</v>
      </c>
      <c r="U19" s="253">
        <v>34</v>
      </c>
      <c r="V19" s="285">
        <v>500</v>
      </c>
      <c r="W19" s="283">
        <f>T19-V19</f>
        <v>467.65465399999994</v>
      </c>
      <c r="X19" s="298">
        <f>SUM(V19:W19)</f>
        <v>967.6546539999999</v>
      </c>
      <c r="Y19" s="76" t="s">
        <v>200</v>
      </c>
      <c r="Z19" s="298"/>
      <c r="AA19" s="78"/>
    </row>
    <row r="20" spans="1:27" ht="15.75" thickBot="1">
      <c r="A20" s="268">
        <v>16</v>
      </c>
      <c r="B20" s="76" t="s">
        <v>141</v>
      </c>
      <c r="C20" s="13" t="s">
        <v>142</v>
      </c>
      <c r="D20" s="6" t="s">
        <v>143</v>
      </c>
      <c r="E20" s="6" t="s">
        <v>144</v>
      </c>
      <c r="F20" s="48" t="s">
        <v>120</v>
      </c>
      <c r="G20" s="45" t="s">
        <v>145</v>
      </c>
      <c r="H20" s="46">
        <v>401</v>
      </c>
      <c r="I20" s="44" t="s">
        <v>5</v>
      </c>
      <c r="J20" s="47">
        <v>37342</v>
      </c>
      <c r="K20" s="46">
        <v>80166097</v>
      </c>
      <c r="L20" s="239">
        <v>66</v>
      </c>
      <c r="M20" s="240">
        <v>657.66</v>
      </c>
      <c r="N20" s="78">
        <v>43400</v>
      </c>
      <c r="O20" s="219">
        <v>633.69</v>
      </c>
      <c r="P20" s="220">
        <v>41823</v>
      </c>
      <c r="Q20" s="127">
        <v>80</v>
      </c>
      <c r="R20" s="221">
        <f t="shared" si="3"/>
        <v>44949.6</v>
      </c>
      <c r="S20" s="159">
        <v>80166097</v>
      </c>
      <c r="T20" s="261">
        <f>U54*U20</f>
        <v>967.6546539999999</v>
      </c>
      <c r="U20" s="253">
        <v>34</v>
      </c>
      <c r="V20" s="285">
        <v>500</v>
      </c>
      <c r="W20" s="283">
        <f aca="true" t="shared" si="4" ref="W20:W41">T20-V20</f>
        <v>467.65465399999994</v>
      </c>
      <c r="X20" s="298">
        <f aca="true" t="shared" si="5" ref="X20:X41">SUM(V20:W20)</f>
        <v>967.6546539999999</v>
      </c>
      <c r="Y20" s="76" t="s">
        <v>141</v>
      </c>
      <c r="Z20" s="298"/>
      <c r="AA20" s="76"/>
    </row>
    <row r="21" spans="1:27" ht="15.75" thickBot="1">
      <c r="A21" s="73">
        <v>17</v>
      </c>
      <c r="B21" s="76" t="s">
        <v>42</v>
      </c>
      <c r="C21" s="13" t="s">
        <v>53</v>
      </c>
      <c r="D21" s="44" t="s">
        <v>100</v>
      </c>
      <c r="E21" s="44" t="s">
        <v>101</v>
      </c>
      <c r="F21" s="44" t="s">
        <v>121</v>
      </c>
      <c r="G21" s="45"/>
      <c r="H21" s="46"/>
      <c r="I21" s="44"/>
      <c r="J21" s="47">
        <v>36595</v>
      </c>
      <c r="K21" s="46">
        <v>80122817</v>
      </c>
      <c r="L21" s="76">
        <v>16</v>
      </c>
      <c r="M21" s="218">
        <v>657.66</v>
      </c>
      <c r="N21" s="78">
        <v>10550</v>
      </c>
      <c r="O21" s="219">
        <v>633.69</v>
      </c>
      <c r="P21" s="220">
        <v>10140</v>
      </c>
      <c r="Q21" s="127">
        <v>14</v>
      </c>
      <c r="R21" s="221">
        <f t="shared" si="3"/>
        <v>7866.18</v>
      </c>
      <c r="S21" s="159">
        <v>80122817</v>
      </c>
      <c r="T21" s="261">
        <f>U54*U21</f>
        <v>967.6546539999999</v>
      </c>
      <c r="U21" s="253">
        <v>34</v>
      </c>
      <c r="V21" s="285">
        <v>500</v>
      </c>
      <c r="W21" s="283">
        <f t="shared" si="4"/>
        <v>467.65465399999994</v>
      </c>
      <c r="X21" s="298">
        <f t="shared" si="5"/>
        <v>967.6546539999999</v>
      </c>
      <c r="Y21" s="76" t="s">
        <v>42</v>
      </c>
      <c r="Z21" s="298"/>
      <c r="AA21" s="76"/>
    </row>
    <row r="22" spans="1:27" ht="15.75" thickBot="1">
      <c r="A22" s="268">
        <v>18</v>
      </c>
      <c r="B22" s="76" t="s">
        <v>164</v>
      </c>
      <c r="C22" s="13" t="s">
        <v>9</v>
      </c>
      <c r="D22" s="44" t="s">
        <v>78</v>
      </c>
      <c r="E22" s="44" t="s">
        <v>148</v>
      </c>
      <c r="F22" s="44"/>
      <c r="G22" s="45" t="s">
        <v>28</v>
      </c>
      <c r="H22" s="46">
        <v>401</v>
      </c>
      <c r="I22" s="44" t="s">
        <v>5</v>
      </c>
      <c r="J22" s="47">
        <v>35949</v>
      </c>
      <c r="K22" s="46">
        <v>80037537</v>
      </c>
      <c r="L22" s="55">
        <v>40</v>
      </c>
      <c r="M22" s="218">
        <v>657.66</v>
      </c>
      <c r="N22" s="78">
        <v>26300</v>
      </c>
      <c r="O22" s="219">
        <v>633.69</v>
      </c>
      <c r="P22" s="220">
        <v>25347</v>
      </c>
      <c r="Q22" s="127">
        <v>32</v>
      </c>
      <c r="R22" s="221">
        <f t="shared" si="3"/>
        <v>17979.84</v>
      </c>
      <c r="S22" s="159">
        <v>80037537</v>
      </c>
      <c r="T22" s="261">
        <f>U54*U22</f>
        <v>853.81293</v>
      </c>
      <c r="U22" s="253">
        <v>30</v>
      </c>
      <c r="V22" s="285">
        <v>500</v>
      </c>
      <c r="W22" s="283">
        <f t="shared" si="4"/>
        <v>353.81293000000005</v>
      </c>
      <c r="X22" s="298">
        <f t="shared" si="5"/>
        <v>853.81293</v>
      </c>
      <c r="Y22" s="76" t="s">
        <v>164</v>
      </c>
      <c r="Z22" s="298"/>
      <c r="AA22" s="76"/>
    </row>
    <row r="23" spans="1:27" ht="15.75" thickBot="1">
      <c r="A23" s="73">
        <v>19</v>
      </c>
      <c r="B23" s="77" t="s">
        <v>49</v>
      </c>
      <c r="C23" s="169" t="s">
        <v>107</v>
      </c>
      <c r="D23" s="123" t="s">
        <v>86</v>
      </c>
      <c r="E23" s="123"/>
      <c r="F23" s="123"/>
      <c r="G23" s="124" t="s">
        <v>22</v>
      </c>
      <c r="H23" s="125">
        <v>401</v>
      </c>
      <c r="I23" s="123" t="s">
        <v>5</v>
      </c>
      <c r="J23" s="147">
        <v>35899</v>
      </c>
      <c r="K23" s="126">
        <v>80024807</v>
      </c>
      <c r="L23" s="223">
        <v>82</v>
      </c>
      <c r="M23" s="216">
        <v>657.66</v>
      </c>
      <c r="N23" s="171">
        <v>53900</v>
      </c>
      <c r="O23" s="172">
        <v>633.69</v>
      </c>
      <c r="P23" s="173">
        <v>51962</v>
      </c>
      <c r="Q23" s="135">
        <v>80</v>
      </c>
      <c r="R23" s="217">
        <f t="shared" si="3"/>
        <v>44949.6</v>
      </c>
      <c r="S23" s="160">
        <v>80024807</v>
      </c>
      <c r="T23" s="260">
        <f>U54*U23</f>
        <v>853.81293</v>
      </c>
      <c r="U23" s="254">
        <v>30</v>
      </c>
      <c r="V23" s="286">
        <v>500</v>
      </c>
      <c r="W23" s="283">
        <f t="shared" si="4"/>
        <v>353.81293000000005</v>
      </c>
      <c r="X23" s="298">
        <f t="shared" si="5"/>
        <v>853.81293</v>
      </c>
      <c r="Y23" s="76" t="s">
        <v>49</v>
      </c>
      <c r="Z23" s="298"/>
      <c r="AA23" s="76"/>
    </row>
    <row r="24" spans="1:27" ht="15.75" thickBot="1">
      <c r="A24" s="268">
        <v>20</v>
      </c>
      <c r="B24" s="77" t="s">
        <v>201</v>
      </c>
      <c r="C24" s="169" t="s">
        <v>202</v>
      </c>
      <c r="D24" s="123"/>
      <c r="E24" s="123"/>
      <c r="F24" s="123"/>
      <c r="G24" s="124"/>
      <c r="H24" s="125"/>
      <c r="I24" s="123"/>
      <c r="J24" s="147"/>
      <c r="K24" s="125"/>
      <c r="L24" s="170"/>
      <c r="M24" s="216"/>
      <c r="N24" s="171"/>
      <c r="O24" s="172"/>
      <c r="P24" s="173"/>
      <c r="Q24" s="135"/>
      <c r="R24" s="217"/>
      <c r="S24" s="160">
        <v>80267160</v>
      </c>
      <c r="T24" s="260">
        <f>U54*U24</f>
        <v>853.81293</v>
      </c>
      <c r="U24" s="254">
        <v>30</v>
      </c>
      <c r="V24" s="286">
        <v>500</v>
      </c>
      <c r="W24" s="283">
        <f t="shared" si="4"/>
        <v>353.81293000000005</v>
      </c>
      <c r="X24" s="298">
        <f t="shared" si="5"/>
        <v>853.81293</v>
      </c>
      <c r="Y24" s="76" t="s">
        <v>201</v>
      </c>
      <c r="Z24" s="298"/>
      <c r="AA24" s="76"/>
    </row>
    <row r="25" spans="1:27" ht="15.75" thickBot="1">
      <c r="A25" s="73">
        <v>21</v>
      </c>
      <c r="B25" s="76" t="s">
        <v>221</v>
      </c>
      <c r="C25" s="13" t="s">
        <v>108</v>
      </c>
      <c r="D25" s="44" t="s">
        <v>63</v>
      </c>
      <c r="E25" s="44" t="s">
        <v>64</v>
      </c>
      <c r="F25" s="44" t="s">
        <v>65</v>
      </c>
      <c r="G25" s="45" t="s">
        <v>52</v>
      </c>
      <c r="H25" s="46">
        <v>767</v>
      </c>
      <c r="I25" s="44" t="s">
        <v>13</v>
      </c>
      <c r="J25" s="47">
        <v>36251</v>
      </c>
      <c r="K25" s="42">
        <v>80079872</v>
      </c>
      <c r="L25" s="53">
        <v>18</v>
      </c>
      <c r="M25" s="72">
        <v>657.66</v>
      </c>
      <c r="N25" s="95">
        <v>11800</v>
      </c>
      <c r="O25" s="111">
        <v>633.69</v>
      </c>
      <c r="P25" s="139">
        <v>11406</v>
      </c>
      <c r="Q25" s="127">
        <v>8</v>
      </c>
      <c r="R25" s="132">
        <f aca="true" t="shared" si="6" ref="R25:R41">Q25*561.87</f>
        <v>4494.96</v>
      </c>
      <c r="S25" s="159">
        <v>80079872</v>
      </c>
      <c r="T25" s="259">
        <f>U54*U25</f>
        <v>739.9712059999999</v>
      </c>
      <c r="U25" s="253">
        <v>26</v>
      </c>
      <c r="V25" s="285">
        <v>400</v>
      </c>
      <c r="W25" s="283">
        <f t="shared" si="4"/>
        <v>339.97120599999994</v>
      </c>
      <c r="X25" s="298">
        <f t="shared" si="5"/>
        <v>739.9712059999999</v>
      </c>
      <c r="Y25" s="76" t="s">
        <v>203</v>
      </c>
      <c r="Z25" s="298"/>
      <c r="AA25" s="76"/>
    </row>
    <row r="26" spans="1:27" ht="15.75" thickBot="1">
      <c r="A26" s="268">
        <v>22</v>
      </c>
      <c r="B26" s="185" t="s">
        <v>213</v>
      </c>
      <c r="C26" s="186" t="s">
        <v>215</v>
      </c>
      <c r="D26" s="187"/>
      <c r="E26" s="187"/>
      <c r="F26" s="187"/>
      <c r="G26" s="188"/>
      <c r="H26" s="189"/>
      <c r="I26" s="187"/>
      <c r="J26" s="190"/>
      <c r="K26" s="189"/>
      <c r="L26" s="185">
        <v>0</v>
      </c>
      <c r="M26" s="186">
        <v>657.66</v>
      </c>
      <c r="N26" s="185">
        <v>0</v>
      </c>
      <c r="O26" s="185">
        <v>633.69</v>
      </c>
      <c r="P26" s="235">
        <v>0</v>
      </c>
      <c r="Q26" s="236">
        <v>4</v>
      </c>
      <c r="R26" s="237">
        <f t="shared" si="6"/>
        <v>2247.48</v>
      </c>
      <c r="S26" s="207">
        <v>80357957</v>
      </c>
      <c r="T26" s="262">
        <f>U54*U26</f>
        <v>711.510775</v>
      </c>
      <c r="U26" s="255">
        <v>25</v>
      </c>
      <c r="V26" s="288">
        <v>400</v>
      </c>
      <c r="W26" s="283">
        <f t="shared" si="4"/>
        <v>311.51077499999997</v>
      </c>
      <c r="X26" s="298">
        <f t="shared" si="5"/>
        <v>711.510775</v>
      </c>
      <c r="Y26" s="185" t="s">
        <v>213</v>
      </c>
      <c r="Z26" s="298"/>
      <c r="AA26" s="78"/>
    </row>
    <row r="27" spans="1:27" ht="15.75" thickBot="1">
      <c r="A27" s="73">
        <v>23</v>
      </c>
      <c r="B27" s="76" t="s">
        <v>0</v>
      </c>
      <c r="C27" s="13" t="s">
        <v>61</v>
      </c>
      <c r="D27" s="44" t="s">
        <v>62</v>
      </c>
      <c r="E27" s="44" t="s">
        <v>93</v>
      </c>
      <c r="F27" s="44"/>
      <c r="G27" s="45" t="s">
        <v>27</v>
      </c>
      <c r="H27" s="46">
        <v>767</v>
      </c>
      <c r="I27" s="44" t="s">
        <v>13</v>
      </c>
      <c r="J27" s="47">
        <v>35622</v>
      </c>
      <c r="K27" s="46">
        <v>80011503</v>
      </c>
      <c r="L27" s="55">
        <v>42</v>
      </c>
      <c r="M27" s="218">
        <v>657.66</v>
      </c>
      <c r="N27" s="78">
        <v>27600</v>
      </c>
      <c r="O27" s="219">
        <v>633.69</v>
      </c>
      <c r="P27" s="220">
        <v>26615</v>
      </c>
      <c r="Q27" s="127">
        <v>38</v>
      </c>
      <c r="R27" s="221">
        <f t="shared" si="6"/>
        <v>21351.06</v>
      </c>
      <c r="S27" s="159">
        <v>80011503</v>
      </c>
      <c r="T27" s="261">
        <f>U54*U27</f>
        <v>683.050344</v>
      </c>
      <c r="U27" s="253">
        <v>24</v>
      </c>
      <c r="V27" s="285">
        <v>400</v>
      </c>
      <c r="W27" s="283">
        <f t="shared" si="4"/>
        <v>283.050344</v>
      </c>
      <c r="X27" s="298">
        <f t="shared" si="5"/>
        <v>683.050344</v>
      </c>
      <c r="Y27" s="76" t="s">
        <v>0</v>
      </c>
      <c r="Z27" s="298"/>
      <c r="AA27" s="78"/>
    </row>
    <row r="28" spans="1:27" ht="15.75" thickBot="1">
      <c r="A28" s="268">
        <v>24</v>
      </c>
      <c r="B28" s="76" t="s">
        <v>199</v>
      </c>
      <c r="C28" s="13" t="s">
        <v>156</v>
      </c>
      <c r="D28" s="44"/>
      <c r="E28" s="44"/>
      <c r="F28" s="44"/>
      <c r="G28" s="45" t="s">
        <v>149</v>
      </c>
      <c r="H28" s="46">
        <v>401</v>
      </c>
      <c r="I28" s="44" t="s">
        <v>5</v>
      </c>
      <c r="J28" s="47"/>
      <c r="K28" s="42"/>
      <c r="L28" s="53">
        <v>28</v>
      </c>
      <c r="M28" s="72">
        <v>657.66</v>
      </c>
      <c r="N28" s="94">
        <v>18400</v>
      </c>
      <c r="O28" s="111">
        <v>633.69</v>
      </c>
      <c r="P28" s="137">
        <v>17744</v>
      </c>
      <c r="Q28" s="118">
        <v>20</v>
      </c>
      <c r="R28" s="132">
        <f t="shared" si="6"/>
        <v>11237.4</v>
      </c>
      <c r="S28" s="159">
        <v>80105121</v>
      </c>
      <c r="T28" s="267">
        <f>U54*U28</f>
        <v>654.589913</v>
      </c>
      <c r="U28" s="266">
        <v>23</v>
      </c>
      <c r="V28" s="285">
        <v>400</v>
      </c>
      <c r="W28" s="283">
        <f t="shared" si="4"/>
        <v>254.58991300000002</v>
      </c>
      <c r="X28" s="298">
        <f t="shared" si="5"/>
        <v>654.589913</v>
      </c>
      <c r="Y28" s="76" t="s">
        <v>199</v>
      </c>
      <c r="Z28" s="298"/>
      <c r="AA28" s="78"/>
    </row>
    <row r="29" spans="1:27" ht="15.75" thickBot="1">
      <c r="A29" s="73">
        <v>25</v>
      </c>
      <c r="B29" s="77" t="s">
        <v>222</v>
      </c>
      <c r="C29" s="169" t="s">
        <v>16</v>
      </c>
      <c r="D29" s="123" t="s">
        <v>91</v>
      </c>
      <c r="E29" s="123"/>
      <c r="F29" s="123" t="s">
        <v>90</v>
      </c>
      <c r="G29" s="124" t="s">
        <v>19</v>
      </c>
      <c r="H29" s="125">
        <v>401</v>
      </c>
      <c r="I29" s="123" t="s">
        <v>5</v>
      </c>
      <c r="J29" s="125">
        <v>1999</v>
      </c>
      <c r="K29" s="125">
        <v>80078341</v>
      </c>
      <c r="L29" s="223">
        <v>0</v>
      </c>
      <c r="M29" s="216">
        <v>657.66</v>
      </c>
      <c r="N29" s="171">
        <v>0</v>
      </c>
      <c r="O29" s="172">
        <v>633.69</v>
      </c>
      <c r="P29" s="173">
        <v>0</v>
      </c>
      <c r="Q29" s="135">
        <v>8</v>
      </c>
      <c r="R29" s="217">
        <f t="shared" si="6"/>
        <v>4494.96</v>
      </c>
      <c r="S29" s="160">
        <v>80078341</v>
      </c>
      <c r="T29" s="260">
        <f>U54*U29</f>
        <v>626.129482</v>
      </c>
      <c r="U29" s="253">
        <v>22</v>
      </c>
      <c r="V29" s="285">
        <v>400</v>
      </c>
      <c r="W29" s="283">
        <f t="shared" si="4"/>
        <v>226.12948200000005</v>
      </c>
      <c r="X29" s="298">
        <f t="shared" si="5"/>
        <v>626.129482</v>
      </c>
      <c r="Y29" s="76" t="s">
        <v>167</v>
      </c>
      <c r="Z29" s="298"/>
      <c r="AA29" s="76"/>
    </row>
    <row r="30" spans="1:27" ht="15.75" thickBot="1">
      <c r="A30" s="268">
        <v>26</v>
      </c>
      <c r="B30" s="76" t="s">
        <v>15</v>
      </c>
      <c r="C30" s="13" t="s">
        <v>33</v>
      </c>
      <c r="D30" s="44" t="s">
        <v>79</v>
      </c>
      <c r="E30" s="44"/>
      <c r="F30" s="49" t="s">
        <v>137</v>
      </c>
      <c r="G30" s="45">
        <v>1120072991</v>
      </c>
      <c r="H30" s="46">
        <v>767</v>
      </c>
      <c r="I30" s="44" t="s">
        <v>13</v>
      </c>
      <c r="J30" s="47">
        <v>36488</v>
      </c>
      <c r="K30" s="42">
        <v>80112865</v>
      </c>
      <c r="L30" s="53">
        <v>28</v>
      </c>
      <c r="M30" s="72">
        <v>657.66</v>
      </c>
      <c r="N30" s="94">
        <v>18400</v>
      </c>
      <c r="O30" s="111">
        <v>633.69</v>
      </c>
      <c r="P30" s="137">
        <v>17744</v>
      </c>
      <c r="Q30" s="118">
        <v>28</v>
      </c>
      <c r="R30" s="132">
        <f t="shared" si="6"/>
        <v>15732.36</v>
      </c>
      <c r="S30" s="159">
        <v>80112865</v>
      </c>
      <c r="T30" s="259">
        <f>U54*U30</f>
        <v>626.129482</v>
      </c>
      <c r="U30" s="253">
        <v>22</v>
      </c>
      <c r="V30" s="285">
        <v>400</v>
      </c>
      <c r="W30" s="283">
        <f t="shared" si="4"/>
        <v>226.12948200000005</v>
      </c>
      <c r="X30" s="298">
        <f t="shared" si="5"/>
        <v>626.129482</v>
      </c>
      <c r="Y30" s="76" t="s">
        <v>15</v>
      </c>
      <c r="Z30" s="298"/>
      <c r="AA30" s="76"/>
    </row>
    <row r="31" spans="1:27" ht="15.75" thickBot="1">
      <c r="A31" s="73">
        <v>27</v>
      </c>
      <c r="B31" s="76" t="s">
        <v>220</v>
      </c>
      <c r="C31" s="13" t="s">
        <v>175</v>
      </c>
      <c r="D31" s="44" t="s">
        <v>95</v>
      </c>
      <c r="E31" s="44" t="s">
        <v>96</v>
      </c>
      <c r="F31" s="44"/>
      <c r="G31" s="45" t="s">
        <v>31</v>
      </c>
      <c r="H31" s="46">
        <v>401</v>
      </c>
      <c r="I31" s="44" t="s">
        <v>5</v>
      </c>
      <c r="J31" s="47">
        <v>36181</v>
      </c>
      <c r="K31" s="46">
        <v>80068087</v>
      </c>
      <c r="L31" s="55">
        <v>28</v>
      </c>
      <c r="M31" s="218">
        <v>657.66</v>
      </c>
      <c r="N31" s="78">
        <v>18400</v>
      </c>
      <c r="O31" s="219">
        <v>633.69</v>
      </c>
      <c r="P31" s="220">
        <v>17744</v>
      </c>
      <c r="Q31" s="127">
        <v>46</v>
      </c>
      <c r="R31" s="221">
        <f t="shared" si="6"/>
        <v>25846.02</v>
      </c>
      <c r="S31" s="159">
        <v>80068087</v>
      </c>
      <c r="T31" s="261">
        <f>U54*U31</f>
        <v>569.20862</v>
      </c>
      <c r="U31" s="253">
        <v>20</v>
      </c>
      <c r="V31" s="285">
        <v>300</v>
      </c>
      <c r="W31" s="283">
        <f t="shared" si="4"/>
        <v>269.20862</v>
      </c>
      <c r="X31" s="298">
        <f t="shared" si="5"/>
        <v>569.20862</v>
      </c>
      <c r="Y31" s="76" t="s">
        <v>194</v>
      </c>
      <c r="Z31" s="298"/>
      <c r="AA31" s="76"/>
    </row>
    <row r="32" spans="1:27" ht="15.75" thickBot="1">
      <c r="A32" s="268">
        <v>28</v>
      </c>
      <c r="B32" s="76" t="s">
        <v>43</v>
      </c>
      <c r="C32" s="13" t="s">
        <v>44</v>
      </c>
      <c r="D32" s="44" t="s">
        <v>97</v>
      </c>
      <c r="E32" s="44"/>
      <c r="F32" s="44"/>
      <c r="G32" s="45" t="s">
        <v>54</v>
      </c>
      <c r="H32" s="46">
        <v>401</v>
      </c>
      <c r="I32" s="44" t="s">
        <v>5</v>
      </c>
      <c r="J32" s="47">
        <v>36963</v>
      </c>
      <c r="K32" s="42">
        <v>80144204</v>
      </c>
      <c r="L32" s="54">
        <v>18</v>
      </c>
      <c r="M32" s="72">
        <v>657.66</v>
      </c>
      <c r="N32" s="94">
        <v>11800</v>
      </c>
      <c r="O32" s="111">
        <v>633.69</v>
      </c>
      <c r="P32" s="137">
        <v>11406</v>
      </c>
      <c r="Q32" s="118">
        <v>12</v>
      </c>
      <c r="R32" s="132">
        <f t="shared" si="6"/>
        <v>6742.4400000000005</v>
      </c>
      <c r="S32" s="159">
        <v>80144204</v>
      </c>
      <c r="T32" s="267">
        <f>U54*U32</f>
        <v>540.748189</v>
      </c>
      <c r="U32" s="266">
        <v>19</v>
      </c>
      <c r="V32" s="285">
        <v>300</v>
      </c>
      <c r="W32" s="283">
        <f t="shared" si="4"/>
        <v>240.74818900000002</v>
      </c>
      <c r="X32" s="298">
        <f t="shared" si="5"/>
        <v>540.748189</v>
      </c>
      <c r="Y32" s="76" t="s">
        <v>43</v>
      </c>
      <c r="Z32" s="298"/>
      <c r="AA32" s="76"/>
    </row>
    <row r="33" spans="1:27" ht="15.75" thickBot="1">
      <c r="A33" s="73">
        <v>29</v>
      </c>
      <c r="B33" s="76" t="s">
        <v>46</v>
      </c>
      <c r="C33" s="13" t="s">
        <v>111</v>
      </c>
      <c r="D33" s="44" t="s">
        <v>99</v>
      </c>
      <c r="E33" s="44"/>
      <c r="F33" s="44"/>
      <c r="G33" s="45" t="s">
        <v>154</v>
      </c>
      <c r="H33" s="46">
        <v>401</v>
      </c>
      <c r="I33" s="44" t="s">
        <v>5</v>
      </c>
      <c r="J33" s="47">
        <v>37223</v>
      </c>
      <c r="K33" s="42">
        <v>80038287</v>
      </c>
      <c r="L33" s="53">
        <v>16</v>
      </c>
      <c r="M33" s="72">
        <v>657.66</v>
      </c>
      <c r="N33" s="93">
        <v>10550</v>
      </c>
      <c r="O33" s="111">
        <v>633.69</v>
      </c>
      <c r="P33" s="140">
        <v>10140</v>
      </c>
      <c r="Q33" s="117">
        <v>24</v>
      </c>
      <c r="R33" s="132">
        <f t="shared" si="6"/>
        <v>13484.880000000001</v>
      </c>
      <c r="S33" s="159">
        <v>80038287</v>
      </c>
      <c r="T33" s="259">
        <f>U54*U33</f>
        <v>455.366896</v>
      </c>
      <c r="U33" s="253">
        <v>16</v>
      </c>
      <c r="V33" s="285">
        <v>300</v>
      </c>
      <c r="W33" s="283">
        <f t="shared" si="4"/>
        <v>155.366896</v>
      </c>
      <c r="X33" s="298">
        <f t="shared" si="5"/>
        <v>455.366896</v>
      </c>
      <c r="Y33" s="76" t="s">
        <v>46</v>
      </c>
      <c r="Z33" s="298"/>
      <c r="AA33" s="76"/>
    </row>
    <row r="34" spans="1:27" ht="15.75" thickBot="1">
      <c r="A34" s="268">
        <v>30</v>
      </c>
      <c r="B34" s="78" t="s">
        <v>165</v>
      </c>
      <c r="C34" s="79" t="s">
        <v>105</v>
      </c>
      <c r="D34" s="80" t="s">
        <v>83</v>
      </c>
      <c r="E34" s="80"/>
      <c r="F34" s="80"/>
      <c r="G34" s="81" t="s">
        <v>20</v>
      </c>
      <c r="H34" s="82">
        <v>401</v>
      </c>
      <c r="I34" s="80" t="s">
        <v>5</v>
      </c>
      <c r="J34" s="83">
        <v>36214</v>
      </c>
      <c r="K34" s="82">
        <v>80072321</v>
      </c>
      <c r="L34" s="239">
        <v>14</v>
      </c>
      <c r="M34" s="79">
        <v>657.66</v>
      </c>
      <c r="N34" s="78">
        <v>9200</v>
      </c>
      <c r="O34" s="219">
        <v>633.69</v>
      </c>
      <c r="P34" s="220">
        <v>8873</v>
      </c>
      <c r="Q34" s="127">
        <v>16</v>
      </c>
      <c r="R34" s="221">
        <f t="shared" si="6"/>
        <v>8989.92</v>
      </c>
      <c r="S34" s="159">
        <v>80072321</v>
      </c>
      <c r="T34" s="261">
        <f>U54*U34</f>
        <v>398.446034</v>
      </c>
      <c r="U34" s="253">
        <v>14</v>
      </c>
      <c r="V34" s="285">
        <v>200</v>
      </c>
      <c r="W34" s="283">
        <f t="shared" si="4"/>
        <v>198.446034</v>
      </c>
      <c r="X34" s="298">
        <f t="shared" si="5"/>
        <v>398.446034</v>
      </c>
      <c r="Y34" s="78" t="s">
        <v>165</v>
      </c>
      <c r="Z34" s="298"/>
      <c r="AA34" s="76"/>
    </row>
    <row r="35" spans="1:27" ht="15.75" thickBot="1">
      <c r="A35" s="73">
        <v>31</v>
      </c>
      <c r="B35" s="78" t="s">
        <v>3</v>
      </c>
      <c r="C35" s="79" t="s">
        <v>6</v>
      </c>
      <c r="D35" s="80" t="s">
        <v>87</v>
      </c>
      <c r="E35" s="80"/>
      <c r="F35" s="80"/>
      <c r="G35" s="81" t="s">
        <v>24</v>
      </c>
      <c r="H35" s="82">
        <v>401</v>
      </c>
      <c r="I35" s="80" t="s">
        <v>5</v>
      </c>
      <c r="J35" s="83">
        <v>36374</v>
      </c>
      <c r="K35" s="82">
        <v>80101933</v>
      </c>
      <c r="L35" s="78">
        <v>10</v>
      </c>
      <c r="M35" s="79">
        <v>657.66</v>
      </c>
      <c r="N35" s="78">
        <v>6600</v>
      </c>
      <c r="O35" s="219">
        <v>633.69</v>
      </c>
      <c r="P35" s="220">
        <v>6337</v>
      </c>
      <c r="Q35" s="127">
        <v>12</v>
      </c>
      <c r="R35" s="221">
        <f t="shared" si="6"/>
        <v>6742.4400000000005</v>
      </c>
      <c r="S35" s="159">
        <v>80101933</v>
      </c>
      <c r="T35" s="261">
        <f>U54*U35</f>
        <v>398.446034</v>
      </c>
      <c r="U35" s="253">
        <v>14</v>
      </c>
      <c r="V35" s="285">
        <v>200</v>
      </c>
      <c r="W35" s="283">
        <f t="shared" si="4"/>
        <v>198.446034</v>
      </c>
      <c r="X35" s="298">
        <f t="shared" si="5"/>
        <v>398.446034</v>
      </c>
      <c r="Y35" s="78" t="s">
        <v>3</v>
      </c>
      <c r="Z35" s="298"/>
      <c r="AA35" s="76"/>
    </row>
    <row r="36" spans="1:27" ht="15.75" thickBot="1">
      <c r="A36" s="268">
        <v>32</v>
      </c>
      <c r="B36" s="71" t="s">
        <v>133</v>
      </c>
      <c r="C36" s="16" t="s">
        <v>135</v>
      </c>
      <c r="D36" s="35"/>
      <c r="E36" s="35"/>
      <c r="F36" s="35"/>
      <c r="G36" s="43"/>
      <c r="H36" s="40"/>
      <c r="I36" s="35"/>
      <c r="J36" s="41"/>
      <c r="K36" s="148">
        <v>80157721</v>
      </c>
      <c r="L36" s="149">
        <v>22</v>
      </c>
      <c r="M36" s="91">
        <v>657.66</v>
      </c>
      <c r="N36" s="93">
        <v>14500</v>
      </c>
      <c r="O36" s="146">
        <v>633.69</v>
      </c>
      <c r="P36" s="138">
        <v>13942</v>
      </c>
      <c r="Q36" s="116">
        <v>24</v>
      </c>
      <c r="R36" s="133">
        <f t="shared" si="6"/>
        <v>13484.880000000001</v>
      </c>
      <c r="S36" s="157">
        <v>80157721</v>
      </c>
      <c r="T36" s="259">
        <f>U54*U36</f>
        <v>341.525172</v>
      </c>
      <c r="U36" s="253">
        <v>12</v>
      </c>
      <c r="V36" s="287">
        <v>342</v>
      </c>
      <c r="W36" s="283">
        <f t="shared" si="4"/>
        <v>-0.47482800000000225</v>
      </c>
      <c r="X36" s="298">
        <f t="shared" si="5"/>
        <v>341.525172</v>
      </c>
      <c r="Y36" s="76" t="s">
        <v>133</v>
      </c>
      <c r="Z36" s="298"/>
      <c r="AA36" s="185"/>
    </row>
    <row r="37" spans="1:27" ht="15.75" thickBot="1">
      <c r="A37" s="73">
        <v>33</v>
      </c>
      <c r="B37" s="76" t="s">
        <v>51</v>
      </c>
      <c r="C37" s="13" t="s">
        <v>106</v>
      </c>
      <c r="D37" s="44" t="s">
        <v>84</v>
      </c>
      <c r="E37" s="44" t="s">
        <v>85</v>
      </c>
      <c r="F37" s="44"/>
      <c r="G37" s="45" t="s">
        <v>21</v>
      </c>
      <c r="H37" s="46">
        <v>401</v>
      </c>
      <c r="I37" s="44" t="s">
        <v>5</v>
      </c>
      <c r="J37" s="47">
        <v>36123</v>
      </c>
      <c r="K37" s="42">
        <v>80059071</v>
      </c>
      <c r="L37" s="53">
        <v>24</v>
      </c>
      <c r="M37" s="72">
        <v>657.66</v>
      </c>
      <c r="N37" s="94">
        <v>15800</v>
      </c>
      <c r="O37" s="111">
        <v>633.69</v>
      </c>
      <c r="P37" s="137">
        <v>15210</v>
      </c>
      <c r="Q37" s="118">
        <v>14</v>
      </c>
      <c r="R37" s="132">
        <f t="shared" si="6"/>
        <v>7866.18</v>
      </c>
      <c r="S37" s="159">
        <v>80059071</v>
      </c>
      <c r="T37" s="259">
        <f>U54*U37</f>
        <v>227.683448</v>
      </c>
      <c r="U37" s="253">
        <v>8</v>
      </c>
      <c r="V37" s="285">
        <v>228</v>
      </c>
      <c r="W37" s="283">
        <f t="shared" si="4"/>
        <v>-0.3165520000000015</v>
      </c>
      <c r="X37" s="298">
        <f t="shared" si="5"/>
        <v>227.683448</v>
      </c>
      <c r="Y37" s="76" t="s">
        <v>51</v>
      </c>
      <c r="Z37" s="298"/>
      <c r="AA37" s="76"/>
    </row>
    <row r="38" spans="1:27" ht="15.75" thickBot="1">
      <c r="A38" s="268">
        <v>34</v>
      </c>
      <c r="B38" s="197" t="s">
        <v>10</v>
      </c>
      <c r="C38" s="198" t="s">
        <v>11</v>
      </c>
      <c r="D38" s="199" t="s">
        <v>82</v>
      </c>
      <c r="E38" s="199"/>
      <c r="F38" s="199"/>
      <c r="G38" s="200" t="s">
        <v>30</v>
      </c>
      <c r="H38" s="201">
        <v>401</v>
      </c>
      <c r="I38" s="199" t="s">
        <v>5</v>
      </c>
      <c r="J38" s="201">
        <v>1999</v>
      </c>
      <c r="K38" s="201">
        <v>80084258</v>
      </c>
      <c r="L38" s="203">
        <v>0</v>
      </c>
      <c r="M38" s="204">
        <v>657.66</v>
      </c>
      <c r="N38" s="191">
        <v>0</v>
      </c>
      <c r="O38" s="192">
        <v>633.69</v>
      </c>
      <c r="P38" s="205">
        <v>0</v>
      </c>
      <c r="Q38" s="206">
        <v>0</v>
      </c>
      <c r="R38" s="195">
        <f t="shared" si="6"/>
        <v>0</v>
      </c>
      <c r="S38" s="207">
        <v>80084258</v>
      </c>
      <c r="T38" s="263">
        <f>U54*U38</f>
        <v>227.683448</v>
      </c>
      <c r="U38" s="255">
        <v>8</v>
      </c>
      <c r="V38" s="288">
        <v>228</v>
      </c>
      <c r="W38" s="283">
        <f t="shared" si="4"/>
        <v>-0.3165520000000015</v>
      </c>
      <c r="X38" s="298">
        <f t="shared" si="5"/>
        <v>227.683448</v>
      </c>
      <c r="Y38" s="197" t="s">
        <v>10</v>
      </c>
      <c r="Z38" s="298"/>
      <c r="AA38" s="76"/>
    </row>
    <row r="39" spans="1:27" ht="15.75" thickBot="1">
      <c r="A39" s="73">
        <v>35</v>
      </c>
      <c r="B39" s="197" t="s">
        <v>36</v>
      </c>
      <c r="C39" s="198" t="s">
        <v>12</v>
      </c>
      <c r="D39" s="199" t="s">
        <v>68</v>
      </c>
      <c r="E39" s="199" t="s">
        <v>68</v>
      </c>
      <c r="F39" s="199"/>
      <c r="G39" s="200" t="s">
        <v>37</v>
      </c>
      <c r="H39" s="201">
        <v>767</v>
      </c>
      <c r="I39" s="199" t="s">
        <v>13</v>
      </c>
      <c r="J39" s="202">
        <v>35963</v>
      </c>
      <c r="K39" s="201">
        <v>80082561</v>
      </c>
      <c r="L39" s="197">
        <v>0</v>
      </c>
      <c r="M39" s="238">
        <v>657.66</v>
      </c>
      <c r="N39" s="185">
        <v>0</v>
      </c>
      <c r="O39" s="185">
        <v>633.69</v>
      </c>
      <c r="P39" s="235">
        <v>0</v>
      </c>
      <c r="Q39" s="236">
        <v>0</v>
      </c>
      <c r="R39" s="237">
        <f t="shared" si="6"/>
        <v>0</v>
      </c>
      <c r="S39" s="207">
        <v>80082561</v>
      </c>
      <c r="T39" s="262">
        <f>U54*U39</f>
        <v>227.683448</v>
      </c>
      <c r="U39" s="255">
        <v>8</v>
      </c>
      <c r="V39" s="288">
        <v>228</v>
      </c>
      <c r="W39" s="283">
        <f t="shared" si="4"/>
        <v>-0.3165520000000015</v>
      </c>
      <c r="X39" s="298">
        <f t="shared" si="5"/>
        <v>227.683448</v>
      </c>
      <c r="Y39" s="197" t="s">
        <v>36</v>
      </c>
      <c r="Z39" s="298"/>
      <c r="AA39" s="76"/>
    </row>
    <row r="40" spans="1:27" ht="15.75" thickBot="1">
      <c r="A40" s="268">
        <v>36</v>
      </c>
      <c r="B40" s="176" t="s">
        <v>198</v>
      </c>
      <c r="C40" s="177" t="s">
        <v>169</v>
      </c>
      <c r="D40" s="178" t="s">
        <v>102</v>
      </c>
      <c r="E40" s="178" t="s">
        <v>103</v>
      </c>
      <c r="F40" s="178"/>
      <c r="G40" s="179" t="s">
        <v>41</v>
      </c>
      <c r="H40" s="180">
        <v>401</v>
      </c>
      <c r="I40" s="178" t="s">
        <v>5</v>
      </c>
      <c r="J40" s="180"/>
      <c r="K40" s="180">
        <v>80106071</v>
      </c>
      <c r="L40" s="176">
        <v>44</v>
      </c>
      <c r="M40" s="241">
        <v>657.66</v>
      </c>
      <c r="N40" s="219">
        <v>28900</v>
      </c>
      <c r="O40" s="219">
        <v>633.69</v>
      </c>
      <c r="P40" s="220">
        <v>27882</v>
      </c>
      <c r="Q40" s="242">
        <v>46</v>
      </c>
      <c r="R40" s="243">
        <f t="shared" si="6"/>
        <v>25846.02</v>
      </c>
      <c r="S40" s="159">
        <v>80108071</v>
      </c>
      <c r="T40" s="261">
        <f>U54*U40</f>
        <v>113.841724</v>
      </c>
      <c r="U40" s="253">
        <v>4</v>
      </c>
      <c r="V40" s="285">
        <v>114</v>
      </c>
      <c r="W40" s="283">
        <f t="shared" si="4"/>
        <v>-0.15827600000000075</v>
      </c>
      <c r="X40" s="298">
        <f t="shared" si="5"/>
        <v>113.841724</v>
      </c>
      <c r="Y40" s="176" t="s">
        <v>198</v>
      </c>
      <c r="Z40" s="298"/>
      <c r="AA40" s="78"/>
    </row>
    <row r="41" spans="1:27" ht="15.75" thickBot="1">
      <c r="A41" s="73">
        <v>37</v>
      </c>
      <c r="B41" s="209" t="s">
        <v>7</v>
      </c>
      <c r="C41" s="210" t="s">
        <v>109</v>
      </c>
      <c r="D41" s="211" t="s">
        <v>92</v>
      </c>
      <c r="E41" s="211" t="s">
        <v>77</v>
      </c>
      <c r="F41" s="211"/>
      <c r="G41" s="212" t="s">
        <v>132</v>
      </c>
      <c r="H41" s="213">
        <v>401</v>
      </c>
      <c r="I41" s="211" t="s">
        <v>5</v>
      </c>
      <c r="J41" s="214">
        <v>36328</v>
      </c>
      <c r="K41" s="215">
        <v>80101169</v>
      </c>
      <c r="L41" s="203">
        <v>0</v>
      </c>
      <c r="M41" s="204">
        <v>657.66</v>
      </c>
      <c r="N41" s="191">
        <v>0</v>
      </c>
      <c r="O41" s="192">
        <v>633.69</v>
      </c>
      <c r="P41" s="205">
        <v>0</v>
      </c>
      <c r="Q41" s="206">
        <v>0</v>
      </c>
      <c r="R41" s="195">
        <f t="shared" si="6"/>
        <v>0</v>
      </c>
      <c r="S41" s="207">
        <v>80101169</v>
      </c>
      <c r="T41" s="263">
        <f>U54*U41</f>
        <v>0</v>
      </c>
      <c r="U41" s="255">
        <v>0</v>
      </c>
      <c r="V41" s="288">
        <v>0</v>
      </c>
      <c r="W41" s="283">
        <f t="shared" si="4"/>
        <v>0</v>
      </c>
      <c r="X41" s="298">
        <f t="shared" si="5"/>
        <v>0</v>
      </c>
      <c r="Y41" s="197" t="s">
        <v>7</v>
      </c>
      <c r="Z41" s="298"/>
      <c r="AA41" s="78"/>
    </row>
    <row r="42" spans="1:27" ht="15.75" thickBot="1">
      <c r="A42" s="268">
        <v>38</v>
      </c>
      <c r="B42" s="78" t="s">
        <v>214</v>
      </c>
      <c r="C42" s="79" t="s">
        <v>151</v>
      </c>
      <c r="D42" s="80"/>
      <c r="E42" s="80"/>
      <c r="F42" s="80"/>
      <c r="G42" s="81" t="s">
        <v>152</v>
      </c>
      <c r="H42" s="82">
        <v>401</v>
      </c>
      <c r="I42" s="80" t="s">
        <v>5</v>
      </c>
      <c r="J42" s="83">
        <v>37301</v>
      </c>
      <c r="K42" s="82">
        <v>80178864</v>
      </c>
      <c r="L42" s="78">
        <v>8</v>
      </c>
      <c r="M42" s="79">
        <v>657.66</v>
      </c>
      <c r="N42" s="78">
        <v>5300</v>
      </c>
      <c r="O42" s="219">
        <v>633.69</v>
      </c>
      <c r="P42" s="220">
        <v>5070</v>
      </c>
      <c r="Q42" s="127">
        <v>10</v>
      </c>
      <c r="R42" s="221">
        <f>Q42*561.87</f>
        <v>5618.7</v>
      </c>
      <c r="S42" s="159">
        <v>80178864</v>
      </c>
      <c r="T42" s="261">
        <f>U54*U42</f>
        <v>0</v>
      </c>
      <c r="U42" s="253">
        <v>0</v>
      </c>
      <c r="V42" s="285">
        <v>0</v>
      </c>
      <c r="W42" s="283">
        <f>T42-V42</f>
        <v>0</v>
      </c>
      <c r="X42" s="298">
        <f>SUM(V42:W42)</f>
        <v>0</v>
      </c>
      <c r="Y42" s="78" t="s">
        <v>150</v>
      </c>
      <c r="Z42" s="298"/>
      <c r="AA42" s="185"/>
    </row>
    <row r="43" spans="1:27" ht="15.75" thickBot="1">
      <c r="A43" s="73">
        <v>39</v>
      </c>
      <c r="B43" s="78" t="s">
        <v>174</v>
      </c>
      <c r="C43" s="79" t="s">
        <v>189</v>
      </c>
      <c r="D43" s="80"/>
      <c r="E43" s="80"/>
      <c r="F43" s="80"/>
      <c r="G43" s="81"/>
      <c r="H43" s="82"/>
      <c r="I43" s="80"/>
      <c r="J43" s="83"/>
      <c r="K43" s="84"/>
      <c r="L43" s="87">
        <v>0</v>
      </c>
      <c r="M43" s="85">
        <v>657.66</v>
      </c>
      <c r="N43" s="94">
        <v>0</v>
      </c>
      <c r="O43" s="111">
        <v>633.69</v>
      </c>
      <c r="P43" s="137">
        <v>0</v>
      </c>
      <c r="Q43" s="118">
        <v>12</v>
      </c>
      <c r="R43" s="132">
        <f>Q43*561.87</f>
        <v>6742.4400000000005</v>
      </c>
      <c r="S43" s="159">
        <v>80248501</v>
      </c>
      <c r="T43" s="259">
        <f>U54*U43</f>
        <v>0</v>
      </c>
      <c r="U43" s="253">
        <v>0</v>
      </c>
      <c r="V43" s="285">
        <v>0</v>
      </c>
      <c r="W43" s="283">
        <f>T43-V43</f>
        <v>0</v>
      </c>
      <c r="X43" s="298">
        <f>SUM(V43:W43)</f>
        <v>0</v>
      </c>
      <c r="Y43" s="78" t="s">
        <v>174</v>
      </c>
      <c r="Z43" s="298"/>
      <c r="AA43" s="197"/>
    </row>
    <row r="44" spans="1:27" ht="15.75" thickBot="1">
      <c r="A44" s="268">
        <v>40</v>
      </c>
      <c r="B44" s="224" t="s">
        <v>2</v>
      </c>
      <c r="C44" s="225" t="s">
        <v>170</v>
      </c>
      <c r="D44" s="226" t="s">
        <v>66</v>
      </c>
      <c r="E44" s="226"/>
      <c r="F44" s="226" t="s">
        <v>67</v>
      </c>
      <c r="G44" s="227" t="s">
        <v>23</v>
      </c>
      <c r="H44" s="228">
        <v>401</v>
      </c>
      <c r="I44" s="226" t="s">
        <v>5</v>
      </c>
      <c r="J44" s="229">
        <v>36123</v>
      </c>
      <c r="K44" s="230">
        <v>80059214</v>
      </c>
      <c r="L44" s="231">
        <v>8</v>
      </c>
      <c r="M44" s="232">
        <v>657.66</v>
      </c>
      <c r="N44" s="233">
        <v>5300</v>
      </c>
      <c r="O44" s="234">
        <v>633.69</v>
      </c>
      <c r="P44" s="193">
        <v>5070</v>
      </c>
      <c r="Q44" s="194">
        <v>0</v>
      </c>
      <c r="R44" s="195">
        <f aca="true" t="shared" si="7" ref="R44:R49">Q44*561.87</f>
        <v>0</v>
      </c>
      <c r="S44" s="196">
        <v>80059214</v>
      </c>
      <c r="T44" s="263">
        <f>U54*U44</f>
        <v>0</v>
      </c>
      <c r="U44" s="255">
        <v>0</v>
      </c>
      <c r="V44" s="288">
        <v>0</v>
      </c>
      <c r="W44" s="283">
        <f>T44-V44</f>
        <v>0</v>
      </c>
      <c r="X44" s="298">
        <f>SUM(V44:W44)</f>
        <v>0</v>
      </c>
      <c r="Y44" s="185" t="s">
        <v>2</v>
      </c>
      <c r="Z44" s="298"/>
      <c r="AA44" s="185"/>
    </row>
    <row r="45" spans="1:27" ht="15.75" thickBot="1">
      <c r="A45" s="73">
        <v>41</v>
      </c>
      <c r="B45" s="197" t="s">
        <v>225</v>
      </c>
      <c r="C45" s="198" t="s">
        <v>226</v>
      </c>
      <c r="D45" s="199" t="s">
        <v>75</v>
      </c>
      <c r="E45" s="199" t="s">
        <v>113</v>
      </c>
      <c r="F45" s="208" t="s">
        <v>146</v>
      </c>
      <c r="G45" s="200" t="s">
        <v>25</v>
      </c>
      <c r="H45" s="201">
        <v>401</v>
      </c>
      <c r="I45" s="199" t="s">
        <v>5</v>
      </c>
      <c r="J45" s="202">
        <v>36210</v>
      </c>
      <c r="K45" s="201">
        <v>80071215</v>
      </c>
      <c r="L45" s="203">
        <v>0</v>
      </c>
      <c r="M45" s="204">
        <v>657.66</v>
      </c>
      <c r="N45" s="191">
        <v>0</v>
      </c>
      <c r="O45" s="192">
        <v>633.69</v>
      </c>
      <c r="P45" s="205">
        <v>0</v>
      </c>
      <c r="Q45" s="206">
        <v>0</v>
      </c>
      <c r="R45" s="195">
        <f t="shared" si="7"/>
        <v>0</v>
      </c>
      <c r="S45" s="207">
        <v>80071215</v>
      </c>
      <c r="T45" s="263">
        <f>U54*U45</f>
        <v>0</v>
      </c>
      <c r="U45" s="255">
        <v>0</v>
      </c>
      <c r="V45" s="288">
        <v>0</v>
      </c>
      <c r="W45" s="283">
        <f>T45-V45</f>
        <v>0</v>
      </c>
      <c r="X45" s="298">
        <f>SUM(V45:W45)</f>
        <v>0</v>
      </c>
      <c r="Y45" s="197" t="s">
        <v>14</v>
      </c>
      <c r="Z45" s="298"/>
      <c r="AA45" s="197"/>
    </row>
    <row r="46" spans="1:27" ht="15.75" thickBot="1">
      <c r="A46" s="268">
        <v>42</v>
      </c>
      <c r="B46" s="209" t="s">
        <v>7</v>
      </c>
      <c r="C46" s="210" t="s">
        <v>109</v>
      </c>
      <c r="D46" s="211" t="s">
        <v>92</v>
      </c>
      <c r="E46" s="211" t="s">
        <v>77</v>
      </c>
      <c r="F46" s="211"/>
      <c r="G46" s="212" t="s">
        <v>132</v>
      </c>
      <c r="H46" s="213">
        <v>401</v>
      </c>
      <c r="I46" s="211" t="s">
        <v>5</v>
      </c>
      <c r="J46" s="214">
        <v>36328</v>
      </c>
      <c r="K46" s="215">
        <v>80101169</v>
      </c>
      <c r="L46" s="203">
        <v>0</v>
      </c>
      <c r="M46" s="204">
        <v>657.66</v>
      </c>
      <c r="N46" s="191">
        <v>0</v>
      </c>
      <c r="O46" s="192">
        <v>633.69</v>
      </c>
      <c r="P46" s="205">
        <v>0</v>
      </c>
      <c r="Q46" s="206">
        <v>0</v>
      </c>
      <c r="R46" s="195">
        <f t="shared" si="7"/>
        <v>0</v>
      </c>
      <c r="S46" s="207">
        <v>80101169</v>
      </c>
      <c r="T46" s="263">
        <f>U54*U46</f>
        <v>0</v>
      </c>
      <c r="U46" s="255">
        <v>0</v>
      </c>
      <c r="V46" s="288">
        <v>0</v>
      </c>
      <c r="W46" s="283">
        <f>T46-V46</f>
        <v>0</v>
      </c>
      <c r="X46" s="298">
        <f>SUM(V46:W46)</f>
        <v>0</v>
      </c>
      <c r="Y46" s="197" t="s">
        <v>7</v>
      </c>
      <c r="Z46" s="298"/>
      <c r="AA46" s="197"/>
    </row>
    <row r="47" spans="1:27" ht="15.75" thickBot="1">
      <c r="A47" s="73">
        <v>43</v>
      </c>
      <c r="B47" s="197" t="s">
        <v>229</v>
      </c>
      <c r="C47" s="198" t="s">
        <v>232</v>
      </c>
      <c r="D47" s="199" t="s">
        <v>82</v>
      </c>
      <c r="E47" s="199"/>
      <c r="F47" s="199"/>
      <c r="G47" s="200" t="s">
        <v>30</v>
      </c>
      <c r="H47" s="201">
        <v>401</v>
      </c>
      <c r="I47" s="199" t="s">
        <v>5</v>
      </c>
      <c r="J47" s="201">
        <v>1999</v>
      </c>
      <c r="K47" s="201">
        <v>80084258</v>
      </c>
      <c r="L47" s="203">
        <v>0</v>
      </c>
      <c r="M47" s="204">
        <v>657.66</v>
      </c>
      <c r="N47" s="191">
        <v>0</v>
      </c>
      <c r="O47" s="192">
        <v>633.69</v>
      </c>
      <c r="P47" s="205">
        <v>0</v>
      </c>
      <c r="Q47" s="206">
        <v>0</v>
      </c>
      <c r="R47" s="195">
        <f t="shared" si="7"/>
        <v>0</v>
      </c>
      <c r="S47" s="207">
        <v>80244495</v>
      </c>
      <c r="T47" s="263">
        <f>U54*U47</f>
        <v>0</v>
      </c>
      <c r="U47" s="255">
        <v>0</v>
      </c>
      <c r="V47" s="288">
        <v>0</v>
      </c>
      <c r="W47" s="283">
        <f>T47-V47</f>
        <v>0</v>
      </c>
      <c r="X47" s="298">
        <f>SUM(V47:W47)</f>
        <v>0</v>
      </c>
      <c r="Y47" s="197" t="s">
        <v>229</v>
      </c>
      <c r="Z47" s="298"/>
      <c r="AA47" s="197"/>
    </row>
    <row r="48" spans="1:30" ht="15">
      <c r="A48" s="268">
        <v>44</v>
      </c>
      <c r="B48" s="76" t="s">
        <v>168</v>
      </c>
      <c r="C48" s="13" t="s">
        <v>162</v>
      </c>
      <c r="D48" s="44"/>
      <c r="E48" s="44"/>
      <c r="F48" s="44"/>
      <c r="G48" s="45"/>
      <c r="H48" s="46"/>
      <c r="I48" s="44"/>
      <c r="J48" s="47"/>
      <c r="K48" s="46"/>
      <c r="L48" s="76">
        <v>0</v>
      </c>
      <c r="M48" s="218">
        <v>657.66</v>
      </c>
      <c r="N48" s="78">
        <v>0</v>
      </c>
      <c r="O48" s="219">
        <v>633.69</v>
      </c>
      <c r="P48" s="220">
        <v>0</v>
      </c>
      <c r="Q48" s="127">
        <v>0</v>
      </c>
      <c r="R48" s="221">
        <f t="shared" si="7"/>
        <v>0</v>
      </c>
      <c r="S48" s="159">
        <v>80092401</v>
      </c>
      <c r="T48" s="259">
        <f>U54*U48</f>
        <v>0</v>
      </c>
      <c r="U48" s="253">
        <v>0</v>
      </c>
      <c r="V48" s="285">
        <v>0</v>
      </c>
      <c r="W48" s="283">
        <f>T48-V48</f>
        <v>0</v>
      </c>
      <c r="X48" s="298">
        <f>SUM(V48:W48)</f>
        <v>0</v>
      </c>
      <c r="Y48" s="77" t="s">
        <v>168</v>
      </c>
      <c r="Z48" s="303"/>
      <c r="AA48" s="77"/>
      <c r="AD48" s="295"/>
    </row>
    <row r="49" spans="1:30" ht="15.75" thickBot="1">
      <c r="A49" s="73">
        <v>45</v>
      </c>
      <c r="B49" s="76" t="s">
        <v>230</v>
      </c>
      <c r="C49" s="13" t="s">
        <v>231</v>
      </c>
      <c r="D49" s="44"/>
      <c r="E49" s="44"/>
      <c r="F49" s="44"/>
      <c r="G49" s="45"/>
      <c r="H49" s="46"/>
      <c r="I49" s="44"/>
      <c r="J49" s="47"/>
      <c r="K49" s="46"/>
      <c r="L49" s="76">
        <v>0</v>
      </c>
      <c r="M49" s="218">
        <v>657.66</v>
      </c>
      <c r="N49" s="78">
        <v>0</v>
      </c>
      <c r="O49" s="219">
        <v>633.69</v>
      </c>
      <c r="P49" s="220">
        <v>0</v>
      </c>
      <c r="Q49" s="127">
        <v>0</v>
      </c>
      <c r="R49" s="221">
        <f t="shared" si="7"/>
        <v>0</v>
      </c>
      <c r="S49" s="159">
        <v>80384210</v>
      </c>
      <c r="T49" s="264">
        <f>U54*U49</f>
        <v>0</v>
      </c>
      <c r="U49" s="256">
        <v>0</v>
      </c>
      <c r="V49" s="289">
        <v>0</v>
      </c>
      <c r="W49" s="289">
        <v>0</v>
      </c>
      <c r="X49" s="304">
        <f>SUM(T49:W49)</f>
        <v>0</v>
      </c>
      <c r="Y49" s="76" t="s">
        <v>230</v>
      </c>
      <c r="Z49" s="304"/>
      <c r="AA49" s="76"/>
      <c r="AD49" s="294"/>
    </row>
    <row r="50" spans="1:30" ht="15">
      <c r="A50" s="3"/>
      <c r="B50" s="76"/>
      <c r="C50" s="13"/>
      <c r="D50" s="44"/>
      <c r="E50" s="44"/>
      <c r="F50" s="44"/>
      <c r="G50" s="45"/>
      <c r="H50" s="46"/>
      <c r="I50" s="44"/>
      <c r="J50" s="47"/>
      <c r="K50" s="46"/>
      <c r="L50" s="76"/>
      <c r="M50" s="218"/>
      <c r="N50" s="78"/>
      <c r="O50" s="219"/>
      <c r="P50" s="220"/>
      <c r="Q50" s="127"/>
      <c r="R50" s="221"/>
      <c r="S50" s="222"/>
      <c r="T50" s="257">
        <f>SUM(T5:T49)</f>
        <v>39559.999090000005</v>
      </c>
      <c r="U50" s="183"/>
      <c r="V50" s="290">
        <v>0</v>
      </c>
      <c r="W50" s="291">
        <v>0</v>
      </c>
      <c r="X50" s="291"/>
      <c r="Y50" s="305"/>
      <c r="Z50" s="304"/>
      <c r="AD50" s="5"/>
    </row>
    <row r="51" spans="1:30" ht="15">
      <c r="A51" s="2"/>
      <c r="B51" s="71"/>
      <c r="C51" s="30" t="s">
        <v>159</v>
      </c>
      <c r="D51" s="16"/>
      <c r="E51" s="16"/>
      <c r="F51" s="16"/>
      <c r="G51" s="28"/>
      <c r="H51" s="26"/>
      <c r="I51" s="16"/>
      <c r="J51" s="27"/>
      <c r="K51" s="29"/>
      <c r="L51" s="70">
        <v>1132500</v>
      </c>
      <c r="M51" s="60"/>
      <c r="N51" s="96">
        <f>SUM(N5:N50)</f>
        <v>1061500</v>
      </c>
      <c r="O51" s="113">
        <v>1091218</v>
      </c>
      <c r="P51" s="141">
        <f>SUM(P5:P50)</f>
        <v>1022780</v>
      </c>
      <c r="Q51" s="116">
        <f>SUM(Q5:Q50)</f>
        <v>1694</v>
      </c>
      <c r="R51" s="134">
        <f>SUM(R5:R50)</f>
        <v>951807.7799999998</v>
      </c>
      <c r="S51" s="157"/>
      <c r="T51" s="158">
        <f>T53*0.75</f>
        <v>39559.5</v>
      </c>
      <c r="U51" s="174">
        <f>SUM(U5:U49)</f>
        <v>1390</v>
      </c>
      <c r="V51" s="158">
        <f>SUM(V5:V50)</f>
        <v>21740</v>
      </c>
      <c r="W51" s="292">
        <f>SUM(W5:W50)</f>
        <v>17819.999090000005</v>
      </c>
      <c r="X51" s="292">
        <f>SUM(X5:X50)</f>
        <v>39559.999090000005</v>
      </c>
      <c r="Y51" s="158"/>
      <c r="Z51" s="267"/>
      <c r="AD51" s="5"/>
    </row>
    <row r="52" spans="1:30" ht="15">
      <c r="A52" s="2"/>
      <c r="B52" s="76"/>
      <c r="C52" s="13" t="s">
        <v>205</v>
      </c>
      <c r="D52" s="13" t="s">
        <v>94</v>
      </c>
      <c r="E52" s="13" t="s">
        <v>88</v>
      </c>
      <c r="F52" s="13" t="s">
        <v>89</v>
      </c>
      <c r="G52" s="11" t="s">
        <v>26</v>
      </c>
      <c r="H52" s="12">
        <v>767</v>
      </c>
      <c r="I52" s="13" t="s">
        <v>13</v>
      </c>
      <c r="J52" s="14">
        <v>35972</v>
      </c>
      <c r="K52" s="15">
        <v>80040381</v>
      </c>
      <c r="L52" s="57">
        <v>377500</v>
      </c>
      <c r="M52" s="59"/>
      <c r="N52" s="94">
        <v>377500</v>
      </c>
      <c r="O52" s="112">
        <v>363740</v>
      </c>
      <c r="P52" s="142">
        <v>363740</v>
      </c>
      <c r="Q52" s="127"/>
      <c r="R52" s="90"/>
      <c r="S52" s="159"/>
      <c r="T52" s="162">
        <f>T53-T51</f>
        <v>13186.5</v>
      </c>
      <c r="U52" s="161"/>
      <c r="V52" s="162">
        <f>V53-V51</f>
        <v>4633</v>
      </c>
      <c r="W52" s="162">
        <f>W53-W51</f>
        <v>8553.000909999995</v>
      </c>
      <c r="X52" s="162">
        <f>X53-X51</f>
        <v>13186.000909999995</v>
      </c>
      <c r="Y52" s="162"/>
      <c r="Z52" s="267"/>
      <c r="AD52" s="5"/>
    </row>
    <row r="53" spans="1:30" ht="15">
      <c r="A53" s="2"/>
      <c r="B53" s="31"/>
      <c r="C53" s="3" t="s">
        <v>163</v>
      </c>
      <c r="D53" s="31"/>
      <c r="E53" s="31"/>
      <c r="F53" s="31"/>
      <c r="G53" s="32"/>
      <c r="H53" s="9"/>
      <c r="I53" s="31"/>
      <c r="J53" s="33"/>
      <c r="K53" s="10" t="s">
        <v>140</v>
      </c>
      <c r="L53" s="58">
        <f>SUM(L5:L48)</f>
        <v>1614</v>
      </c>
      <c r="M53" s="59"/>
      <c r="N53" s="94">
        <f>SUM(N51:N52)</f>
        <v>1439000</v>
      </c>
      <c r="O53" s="114">
        <f>SUM(O51:O52)</f>
        <v>1454958</v>
      </c>
      <c r="P53" s="143">
        <f>SUM(P51:P52)</f>
        <v>1386520</v>
      </c>
      <c r="Q53" s="127"/>
      <c r="R53" s="90"/>
      <c r="S53" s="159"/>
      <c r="T53" s="162">
        <v>52746</v>
      </c>
      <c r="U53" s="163" t="s">
        <v>191</v>
      </c>
      <c r="V53" s="245">
        <v>26373</v>
      </c>
      <c r="W53" s="245">
        <v>26373</v>
      </c>
      <c r="X53" s="245">
        <f>SUM(V53:W53)</f>
        <v>52746</v>
      </c>
      <c r="Y53" s="245"/>
      <c r="Z53" s="267"/>
      <c r="AD53" s="5"/>
    </row>
    <row r="54" spans="1:30" ht="15.75" customHeight="1">
      <c r="A54" s="7"/>
      <c r="B54" s="2"/>
      <c r="C54" s="56"/>
      <c r="D54" s="7" t="s">
        <v>134</v>
      </c>
      <c r="E54" s="34" t="s">
        <v>89</v>
      </c>
      <c r="F54" s="7"/>
      <c r="G54" s="7"/>
      <c r="H54" s="25"/>
      <c r="I54" s="7"/>
      <c r="J54" s="25"/>
      <c r="K54" s="9"/>
      <c r="L54" s="55">
        <v>1722</v>
      </c>
      <c r="M54" s="59"/>
      <c r="N54" s="2"/>
      <c r="O54" s="115" t="s">
        <v>183</v>
      </c>
      <c r="P54" s="144" t="s">
        <v>182</v>
      </c>
      <c r="Q54" s="128"/>
      <c r="R54" s="2"/>
      <c r="S54" s="115"/>
      <c r="T54" s="246" t="s">
        <v>196</v>
      </c>
      <c r="U54" s="168" t="s">
        <v>227</v>
      </c>
      <c r="V54" s="265" t="s">
        <v>211</v>
      </c>
      <c r="W54" s="2"/>
      <c r="X54" s="2"/>
      <c r="Y54" s="301"/>
      <c r="Z54" s="115"/>
      <c r="AD54" s="5"/>
    </row>
    <row r="55" spans="1:30" ht="15.75" customHeight="1">
      <c r="A55" s="2"/>
      <c r="B55" s="247"/>
      <c r="C55" s="248"/>
      <c r="D55" s="2"/>
      <c r="E55" s="2"/>
      <c r="F55" s="2"/>
      <c r="G55" s="2">
        <f>SUM(G8:G50)</f>
        <v>1120072991</v>
      </c>
      <c r="H55" s="2">
        <f>SUM(H8:H50)</f>
        <v>15028</v>
      </c>
      <c r="I55" s="2"/>
      <c r="J55" s="249">
        <f>SUM(J8:J50)</f>
        <v>987809</v>
      </c>
      <c r="K55" s="2">
        <f>SUM(K8:K50)</f>
        <v>2677907975</v>
      </c>
      <c r="L55" s="250"/>
      <c r="M55" s="218"/>
      <c r="N55" s="2"/>
      <c r="O55" s="2"/>
      <c r="P55" s="2"/>
      <c r="Q55" s="128"/>
      <c r="R55" s="2"/>
      <c r="S55" s="187"/>
      <c r="T55" s="251"/>
      <c r="U55" s="2"/>
      <c r="V55" s="2"/>
      <c r="W55" s="2"/>
      <c r="X55" s="2"/>
      <c r="Y55" s="302"/>
      <c r="Z55" s="2"/>
      <c r="AD55" s="5"/>
    </row>
    <row r="56" spans="1:30" ht="15.75" customHeight="1">
      <c r="A56" s="5"/>
      <c r="Z56" s="306"/>
      <c r="AD56" s="295"/>
    </row>
    <row r="57" spans="26:30" ht="15.75" customHeight="1">
      <c r="Z57" s="2"/>
      <c r="AD57" s="5"/>
    </row>
    <row r="58" spans="26:30" ht="15.75" customHeight="1">
      <c r="Z58" s="2"/>
      <c r="AD58" s="5"/>
    </row>
    <row r="59" ht="12">
      <c r="AD59" s="5"/>
    </row>
    <row r="61" ht="12">
      <c r="A61" s="8"/>
    </row>
    <row r="66" ht="12">
      <c r="A66" s="8"/>
    </row>
  </sheetData>
  <sheetProtection/>
  <hyperlinks>
    <hyperlink ref="E54" r:id="rId1" display="kard@eml.sport.ee"/>
    <hyperlink ref="F45" r:id="rId2" display="madisarras@hot.ee"/>
    <hyperlink ref="F6" r:id="rId3" display="sktapa@hot.ee"/>
    <hyperlink ref="F18" r:id="rId4" display="spordiklubileo@hot.ee"/>
    <hyperlink ref="F19" r:id="rId5" display="polva.spordikool@mail.ee"/>
    <hyperlink ref="F20" r:id="rId6" display="Mati.Sadam@mail.ee"/>
    <hyperlink ref="F30" r:id="rId7" display="luunjavv@online.ee"/>
  </hyperlinks>
  <printOptions/>
  <pageMargins left="0.33" right="0.17" top="0.17" bottom="0.3" header="0.29" footer="0.29"/>
  <pageSetup horizontalDpi="300" verticalDpi="300" orientation="landscape" paperSize="9" scale="6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Antti Lepik</cp:lastModifiedBy>
  <cp:lastPrinted>2013-04-16T05:54:07Z</cp:lastPrinted>
  <dcterms:created xsi:type="dcterms:W3CDTF">1980-01-04T15:27:42Z</dcterms:created>
  <dcterms:modified xsi:type="dcterms:W3CDTF">2016-03-17T06:45:42Z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